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640" windowHeight="7740"/>
  </bookViews>
  <sheets>
    <sheet name="Справка" sheetId="13" r:id="rId1"/>
    <sheet name="ТЭ МЖД" sheetId="17" r:id="rId2"/>
    <sheet name="ТЭ паркинг" sheetId="16" r:id="rId3"/>
    <sheet name="ТКО" sheetId="3" r:id="rId4"/>
    <sheet name="ВСМ" sheetId="21" r:id="rId5"/>
  </sheets>
  <definedNames>
    <definedName name="_xlnm._FilterDatabase" localSheetId="1" hidden="1">'ТЭ МЖД'!$A$5:$J$555</definedName>
    <definedName name="_xlnm._FilterDatabase" localSheetId="2" hidden="1">'ТЭ паркинг'!$A$4:$E$204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8" i="17" l="1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L152" i="17" s="1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L208" i="17" s="1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L349" i="17" s="1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L379" i="17" s="1"/>
  <c r="K380" i="17"/>
  <c r="K381" i="17"/>
  <c r="K382" i="17"/>
  <c r="L382" i="17" s="1"/>
  <c r="K383" i="17"/>
  <c r="K384" i="17"/>
  <c r="K385" i="17"/>
  <c r="K386" i="17"/>
  <c r="K387" i="17"/>
  <c r="K388" i="17"/>
  <c r="K389" i="17"/>
  <c r="K390" i="17"/>
  <c r="L390" i="17" s="1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L489" i="17" s="1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L502" i="17" s="1"/>
  <c r="K503" i="17"/>
  <c r="L503" i="17" s="1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L515" i="17" s="1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L528" i="17" s="1"/>
  <c r="K529" i="17"/>
  <c r="K530" i="17"/>
  <c r="K531" i="17"/>
  <c r="K532" i="17"/>
  <c r="K533" i="17"/>
  <c r="K534" i="17"/>
  <c r="K535" i="17"/>
  <c r="L535" i="17" s="1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L551" i="17" s="1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L117" i="17" s="1"/>
  <c r="K118" i="17"/>
  <c r="K119" i="17"/>
  <c r="K120" i="17"/>
  <c r="K121" i="17"/>
  <c r="K122" i="17"/>
  <c r="K123" i="17"/>
  <c r="K124" i="17"/>
  <c r="K125" i="17"/>
  <c r="K126" i="17"/>
  <c r="K127" i="17"/>
  <c r="K39" i="17"/>
  <c r="L39" i="17" s="1"/>
  <c r="G6" i="3" l="1"/>
  <c r="H6" i="3" l="1"/>
  <c r="D14" i="21"/>
  <c r="D13" i="21"/>
  <c r="D12" i="21"/>
  <c r="D11" i="21"/>
  <c r="D10" i="21"/>
  <c r="D9" i="21"/>
  <c r="D48" i="21"/>
  <c r="B47" i="21"/>
  <c r="D47" i="21" s="1"/>
  <c r="B46" i="21"/>
  <c r="D46" i="21" s="1"/>
  <c r="D45" i="21"/>
  <c r="D44" i="21"/>
  <c r="D43" i="21"/>
  <c r="D42" i="21"/>
  <c r="D41" i="21"/>
  <c r="D40" i="21"/>
  <c r="D39" i="21"/>
  <c r="D38" i="21"/>
  <c r="D37" i="21"/>
  <c r="D36" i="21"/>
  <c r="D35" i="21"/>
  <c r="B34" i="21"/>
  <c r="D34" i="21" s="1"/>
  <c r="D33" i="21"/>
  <c r="D32" i="21"/>
  <c r="D31" i="21"/>
  <c r="D30" i="21"/>
  <c r="D29" i="21"/>
  <c r="D28" i="21"/>
  <c r="D27" i="21"/>
  <c r="D26" i="21"/>
  <c r="D25" i="21"/>
  <c r="B24" i="21"/>
  <c r="D24" i="21" s="1"/>
  <c r="D23" i="21"/>
  <c r="D22" i="21"/>
  <c r="D21" i="21"/>
  <c r="D15" i="21" l="1"/>
  <c r="I6" i="3"/>
  <c r="D49" i="21"/>
  <c r="AG9" i="13"/>
  <c r="G5" i="3" l="1"/>
  <c r="H543" i="17"/>
  <c r="H534" i="17"/>
  <c r="H531" i="17"/>
  <c r="H522" i="17"/>
  <c r="H521" i="17"/>
  <c r="H515" i="17"/>
  <c r="H513" i="17"/>
  <c r="H512" i="17"/>
  <c r="H506" i="17"/>
  <c r="H505" i="17"/>
  <c r="H489" i="17"/>
  <c r="H486" i="17"/>
  <c r="H474" i="17"/>
  <c r="H472" i="17"/>
  <c r="H471" i="17"/>
  <c r="H464" i="17"/>
  <c r="H461" i="17"/>
  <c r="H460" i="17"/>
  <c r="H450" i="17"/>
  <c r="H441" i="17"/>
  <c r="H430" i="17"/>
  <c r="H425" i="17"/>
  <c r="H422" i="17"/>
  <c r="H417" i="17"/>
  <c r="H409" i="17"/>
  <c r="H407" i="17"/>
  <c r="H388" i="17"/>
  <c r="H383" i="17"/>
  <c r="H361" i="17"/>
  <c r="H359" i="17"/>
  <c r="H349" i="17"/>
  <c r="H346" i="17"/>
  <c r="H312" i="17"/>
  <c r="H310" i="17"/>
  <c r="H296" i="17"/>
  <c r="H286" i="17"/>
  <c r="H271" i="17"/>
  <c r="H268" i="17"/>
  <c r="H245" i="17"/>
  <c r="H244" i="17"/>
  <c r="H238" i="17"/>
  <c r="H236" i="17"/>
  <c r="H234" i="17"/>
  <c r="H228" i="17"/>
  <c r="H222" i="17"/>
  <c r="H217" i="17"/>
  <c r="H204" i="17"/>
  <c r="H171" i="17"/>
  <c r="H151" i="17"/>
  <c r="H147" i="17"/>
  <c r="H143" i="17"/>
  <c r="H142" i="17"/>
  <c r="H120" i="17"/>
  <c r="H95" i="17"/>
  <c r="H88" i="17"/>
  <c r="H87" i="17"/>
  <c r="H86" i="17"/>
  <c r="H84" i="17"/>
  <c r="H57" i="17"/>
  <c r="H39" i="17"/>
  <c r="H377" i="17"/>
  <c r="I554" i="17" l="1"/>
  <c r="G553" i="17"/>
  <c r="G552" i="17"/>
  <c r="G551" i="17"/>
  <c r="G550" i="17"/>
  <c r="G549" i="17"/>
  <c r="G548" i="17"/>
  <c r="G547" i="17"/>
  <c r="G546" i="17"/>
  <c r="G545" i="17"/>
  <c r="G544" i="17"/>
  <c r="G543" i="17"/>
  <c r="G542" i="17"/>
  <c r="G541" i="17"/>
  <c r="G540" i="17"/>
  <c r="G539" i="17"/>
  <c r="G538" i="17"/>
  <c r="G537" i="17"/>
  <c r="G536" i="17"/>
  <c r="G535" i="17"/>
  <c r="G534" i="17"/>
  <c r="G533" i="17"/>
  <c r="G532" i="17"/>
  <c r="G531" i="17"/>
  <c r="G530" i="17"/>
  <c r="G529" i="17"/>
  <c r="G528" i="17"/>
  <c r="G527" i="17"/>
  <c r="G526" i="17"/>
  <c r="G525" i="17"/>
  <c r="G524" i="17"/>
  <c r="G523" i="17"/>
  <c r="G522" i="17"/>
  <c r="G521" i="17"/>
  <c r="G520" i="17"/>
  <c r="G519" i="17"/>
  <c r="G518" i="17"/>
  <c r="G517" i="17"/>
  <c r="G516" i="17"/>
  <c r="G515" i="17"/>
  <c r="G514" i="17"/>
  <c r="G513" i="17"/>
  <c r="G512" i="17"/>
  <c r="G511" i="17"/>
  <c r="G510" i="17"/>
  <c r="G509" i="17"/>
  <c r="G508" i="17"/>
  <c r="G507" i="17"/>
  <c r="G506" i="17"/>
  <c r="G505" i="17"/>
  <c r="G504" i="17"/>
  <c r="G503" i="17"/>
  <c r="G502" i="17"/>
  <c r="G501" i="17"/>
  <c r="G500" i="17"/>
  <c r="G499" i="17"/>
  <c r="G498" i="17"/>
  <c r="G497" i="17"/>
  <c r="G496" i="17"/>
  <c r="G495" i="17"/>
  <c r="G494" i="17"/>
  <c r="G493" i="17"/>
  <c r="G492" i="17"/>
  <c r="G491" i="17"/>
  <c r="G490" i="17"/>
  <c r="G489" i="17"/>
  <c r="G488" i="17"/>
  <c r="G487" i="17"/>
  <c r="G486" i="17"/>
  <c r="G485" i="17"/>
  <c r="G484" i="17"/>
  <c r="G483" i="17"/>
  <c r="G482" i="17"/>
  <c r="G481" i="17"/>
  <c r="G480" i="17"/>
  <c r="G479" i="17"/>
  <c r="G478" i="17"/>
  <c r="G477" i="17"/>
  <c r="G476" i="17"/>
  <c r="G475" i="17"/>
  <c r="G474" i="17"/>
  <c r="G473" i="17"/>
  <c r="G472" i="17"/>
  <c r="G471" i="17"/>
  <c r="G470" i="17"/>
  <c r="G469" i="17"/>
  <c r="G468" i="17"/>
  <c r="G467" i="17"/>
  <c r="G466" i="17"/>
  <c r="G465" i="17"/>
  <c r="G464" i="17"/>
  <c r="G463" i="17"/>
  <c r="G462" i="17"/>
  <c r="G461" i="17"/>
  <c r="G460" i="17"/>
  <c r="G459" i="17"/>
  <c r="G458" i="17"/>
  <c r="G457" i="17"/>
  <c r="G456" i="17"/>
  <c r="G455" i="17"/>
  <c r="G454" i="17"/>
  <c r="G453" i="17"/>
  <c r="G452" i="17"/>
  <c r="G451" i="17"/>
  <c r="G450" i="17"/>
  <c r="G449" i="17"/>
  <c r="G448" i="17"/>
  <c r="G447" i="17"/>
  <c r="G446" i="17"/>
  <c r="G445" i="17"/>
  <c r="G444" i="17"/>
  <c r="G443" i="17"/>
  <c r="G442" i="17"/>
  <c r="G441" i="17"/>
  <c r="G440" i="17"/>
  <c r="G439" i="17"/>
  <c r="G438" i="17"/>
  <c r="G437" i="17"/>
  <c r="G436" i="17"/>
  <c r="G435" i="17"/>
  <c r="G434" i="17"/>
  <c r="G433" i="17"/>
  <c r="G432" i="17"/>
  <c r="G431" i="17"/>
  <c r="G430" i="17"/>
  <c r="G429" i="17"/>
  <c r="G428" i="17"/>
  <c r="G427" i="17"/>
  <c r="G426" i="17"/>
  <c r="G425" i="17"/>
  <c r="G424" i="17"/>
  <c r="G423" i="17"/>
  <c r="G422" i="17"/>
  <c r="G421" i="17"/>
  <c r="G420" i="17"/>
  <c r="G419" i="17"/>
  <c r="G418" i="17"/>
  <c r="G417" i="17"/>
  <c r="G416" i="17"/>
  <c r="G415" i="17"/>
  <c r="G414" i="17"/>
  <c r="G413" i="17"/>
  <c r="G412" i="17"/>
  <c r="G411" i="17"/>
  <c r="G410" i="17"/>
  <c r="G409" i="17"/>
  <c r="G408" i="17"/>
  <c r="G407" i="17"/>
  <c r="G406" i="17"/>
  <c r="G405" i="17"/>
  <c r="G404" i="17"/>
  <c r="G403" i="17"/>
  <c r="G402" i="17"/>
  <c r="G401" i="17"/>
  <c r="G400" i="17"/>
  <c r="G399" i="17"/>
  <c r="G398" i="17"/>
  <c r="G397" i="17"/>
  <c r="G396" i="17"/>
  <c r="G395" i="17"/>
  <c r="G394" i="17"/>
  <c r="G393" i="17"/>
  <c r="G392" i="17"/>
  <c r="G391" i="17"/>
  <c r="G390" i="17"/>
  <c r="G389" i="17"/>
  <c r="G388" i="17"/>
  <c r="G387" i="17"/>
  <c r="G386" i="17"/>
  <c r="G385" i="17"/>
  <c r="G384" i="17"/>
  <c r="G383" i="17"/>
  <c r="G382" i="17"/>
  <c r="G381" i="17"/>
  <c r="G380" i="17"/>
  <c r="G379" i="17"/>
  <c r="G378" i="17"/>
  <c r="G377" i="17"/>
  <c r="G376" i="17"/>
  <c r="G375" i="17"/>
  <c r="G374" i="17"/>
  <c r="G373" i="17"/>
  <c r="G372" i="17"/>
  <c r="G371" i="17"/>
  <c r="G370" i="17"/>
  <c r="G369" i="17"/>
  <c r="G368" i="17"/>
  <c r="G367" i="17"/>
  <c r="G366" i="17"/>
  <c r="G365" i="17"/>
  <c r="G364" i="17"/>
  <c r="G363" i="17"/>
  <c r="G362" i="17"/>
  <c r="G361" i="17"/>
  <c r="G360" i="17"/>
  <c r="G359" i="17"/>
  <c r="G358" i="17"/>
  <c r="G357" i="17"/>
  <c r="G356" i="17"/>
  <c r="G355" i="17"/>
  <c r="G354" i="17"/>
  <c r="G353" i="17"/>
  <c r="G352" i="17"/>
  <c r="G351" i="17"/>
  <c r="G350" i="17"/>
  <c r="G349" i="17"/>
  <c r="G348" i="17"/>
  <c r="G347" i="17"/>
  <c r="G346" i="17"/>
  <c r="G345" i="17"/>
  <c r="G344" i="17"/>
  <c r="G343" i="17"/>
  <c r="G342" i="17"/>
  <c r="G341" i="17"/>
  <c r="G340" i="17"/>
  <c r="G339" i="17"/>
  <c r="G338" i="17"/>
  <c r="G337" i="17"/>
  <c r="G336" i="17"/>
  <c r="G335" i="17"/>
  <c r="G334" i="17"/>
  <c r="G333" i="17"/>
  <c r="G332" i="17"/>
  <c r="G331" i="17"/>
  <c r="G330" i="17"/>
  <c r="G329" i="17"/>
  <c r="G328" i="17"/>
  <c r="G327" i="17"/>
  <c r="G326" i="17"/>
  <c r="G325" i="17"/>
  <c r="G324" i="17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E559" i="17"/>
  <c r="E561" i="17"/>
  <c r="E565" i="17"/>
  <c r="E566" i="17" l="1"/>
  <c r="E575" i="17" s="1"/>
  <c r="E577" i="17" s="1"/>
  <c r="G554" i="17"/>
  <c r="E583" i="17" l="1"/>
  <c r="E567" i="17"/>
  <c r="H555" i="17"/>
  <c r="E578" i="17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D5" i="21" l="1"/>
  <c r="D51" i="21" s="1"/>
  <c r="D52" i="21" s="1"/>
  <c r="Y5" i="13"/>
  <c r="C205" i="16" l="1"/>
  <c r="E205" i="16" s="1"/>
  <c r="E212" i="16" l="1"/>
  <c r="E209" i="16" l="1"/>
  <c r="E568" i="17" l="1"/>
  <c r="E569" i="17"/>
  <c r="E211" i="16"/>
  <c r="E213" i="16" s="1"/>
  <c r="E215" i="16" s="1"/>
  <c r="E570" i="17" l="1"/>
  <c r="E580" i="17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7" i="3" s="1"/>
  <c r="I5" i="3" l="1"/>
  <c r="I7" i="3" s="1"/>
  <c r="AM9" i="13" l="1"/>
</calcChain>
</file>

<file path=xl/sharedStrings.xml><?xml version="1.0" encoding="utf-8"?>
<sst xmlns="http://schemas.openxmlformats.org/spreadsheetml/2006/main" count="1683" uniqueCount="1078">
  <si>
    <t>ИТОГО:</t>
  </si>
  <si>
    <t>Дата поверки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</si>
  <si>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</si>
  <si>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</si>
  <si>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</si>
  <si>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</si>
  <si>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</si>
  <si>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</si>
  <si>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</si>
  <si>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</si>
  <si>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</si>
  <si>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</si>
  <si>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</si>
  <si>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</si>
  <si>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</si>
  <si>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</si>
  <si>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</si>
  <si>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</si>
  <si>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</si>
  <si>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</si>
  <si>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</si>
  <si>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</si>
  <si>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</si>
  <si>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</si>
  <si>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</si>
  <si>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</si>
  <si>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</si>
  <si>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</si>
  <si>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</si>
  <si>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</si>
  <si>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</si>
  <si>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</si>
  <si>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</si>
  <si>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</si>
  <si>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</si>
  <si>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</si>
  <si>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</si>
  <si>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</si>
  <si>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</si>
  <si>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</si>
  <si>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</si>
  <si>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</si>
  <si>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</si>
  <si>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</si>
  <si>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</si>
  <si>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</si>
  <si>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</si>
  <si>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</si>
  <si>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</si>
  <si>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</si>
  <si>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</si>
  <si>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</si>
  <si>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</si>
  <si>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</si>
  <si>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</si>
  <si>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</si>
  <si>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</si>
  <si>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</si>
  <si>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</si>
  <si>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</si>
  <si>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</si>
  <si>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</si>
  <si>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</si>
  <si>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</si>
  <si>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</si>
  <si>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</si>
  <si>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</si>
  <si>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</si>
  <si>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</si>
  <si>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</si>
  <si>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</si>
  <si>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</si>
  <si>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</si>
  <si>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</si>
  <si>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</si>
  <si>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</si>
  <si>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</si>
  <si>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</si>
  <si>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</si>
  <si>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</si>
  <si>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</si>
  <si>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</si>
  <si>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</si>
  <si>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</si>
  <si>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</si>
  <si>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</si>
  <si>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</si>
  <si>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</si>
  <si>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</si>
  <si>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</si>
  <si>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</si>
  <si>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</si>
  <si>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</si>
  <si>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</si>
  <si>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</si>
  <si>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</si>
  <si>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</si>
  <si>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</si>
  <si>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</si>
  <si>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</si>
  <si>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</si>
  <si>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</si>
  <si>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</si>
  <si>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</si>
  <si>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</si>
  <si>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</si>
  <si>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</si>
  <si>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</si>
  <si>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</si>
  <si>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</si>
  <si>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</si>
  <si>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</si>
  <si>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</si>
  <si>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</si>
  <si>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</si>
  <si>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</si>
  <si>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</si>
  <si>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</si>
  <si>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</si>
  <si>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</si>
  <si>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</si>
  <si>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</si>
  <si>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</si>
  <si>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</si>
  <si>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</si>
  <si>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</si>
  <si>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</si>
  <si>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</si>
  <si>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</si>
  <si>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</si>
  <si>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</si>
  <si>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</si>
  <si>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</si>
  <si>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</si>
  <si>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</si>
  <si>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</si>
  <si>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</si>
  <si>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</si>
  <si>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</si>
  <si>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</si>
  <si>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</si>
  <si>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</si>
  <si>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</si>
  <si>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</si>
  <si>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</si>
  <si>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</si>
  <si>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</si>
  <si>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</si>
  <si>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</si>
  <si>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</si>
  <si>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</si>
  <si>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</si>
  <si>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</si>
  <si>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</si>
  <si>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</si>
  <si>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</si>
  <si>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</si>
  <si>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</si>
  <si>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</si>
  <si>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</si>
  <si>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</si>
  <si>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</si>
  <si>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</si>
  <si>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</si>
  <si>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</si>
  <si>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</si>
  <si>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</si>
  <si>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</si>
  <si>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</si>
  <si>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</si>
  <si>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</si>
  <si>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</si>
  <si>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</si>
  <si>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</si>
  <si>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</si>
  <si>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</si>
  <si>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</si>
  <si>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</si>
  <si>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</si>
  <si>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</si>
  <si>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</si>
  <si>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</si>
  <si>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</si>
  <si>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</si>
  <si>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</si>
  <si>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</si>
  <si>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</si>
  <si>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</si>
  <si>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</si>
  <si>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</si>
  <si>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</si>
  <si>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</si>
  <si>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</si>
  <si>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</si>
  <si>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</si>
  <si>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</si>
  <si>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</si>
  <si>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</si>
  <si>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</si>
  <si>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</si>
  <si>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</si>
  <si>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</si>
  <si>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</si>
  <si>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</si>
  <si>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</si>
  <si>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</si>
  <si>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</si>
  <si>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</si>
  <si>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</si>
  <si>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</si>
  <si>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</si>
  <si>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</si>
  <si>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</si>
  <si>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</si>
  <si>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</si>
  <si>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</si>
  <si>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</si>
  <si>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</si>
  <si>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</si>
  <si>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</si>
  <si>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</si>
  <si>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</si>
  <si>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</si>
  <si>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</si>
  <si>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</si>
  <si>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</si>
  <si>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</si>
  <si>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</si>
  <si>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</si>
  <si>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</si>
  <si>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</si>
  <si>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</si>
  <si>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</si>
  <si>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</si>
  <si>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</si>
  <si>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</si>
  <si>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</si>
  <si>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</si>
  <si>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</si>
  <si>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</si>
  <si>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</si>
  <si>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</si>
  <si>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</si>
  <si>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</si>
  <si>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</si>
  <si>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</si>
  <si>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</si>
  <si>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</si>
  <si>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</si>
  <si>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</si>
  <si>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</si>
  <si>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</si>
  <si>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</si>
  <si>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</si>
  <si>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</si>
  <si>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</si>
  <si>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</si>
  <si>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</si>
  <si>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</si>
  <si>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</si>
  <si>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</si>
  <si>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</si>
  <si>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</si>
  <si>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</si>
  <si>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</si>
  <si>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</si>
  <si>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</si>
  <si>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</si>
  <si>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</si>
  <si>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</si>
  <si>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</si>
  <si>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</si>
  <si>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</si>
  <si>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</si>
  <si>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</si>
  <si>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</si>
  <si>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</si>
  <si>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</si>
  <si>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</si>
  <si>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</si>
  <si>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</si>
  <si>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</si>
  <si>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</si>
  <si>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</si>
  <si>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</si>
  <si>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</si>
  <si>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</si>
  <si>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</si>
  <si>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</si>
  <si>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</si>
  <si>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</si>
  <si>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</si>
  <si>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</si>
  <si>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</si>
  <si>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</si>
  <si>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</si>
  <si>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</si>
  <si>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</si>
  <si>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</si>
  <si>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</si>
  <si>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</si>
  <si>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</si>
  <si>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</si>
  <si>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</si>
  <si>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</si>
  <si>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</si>
  <si>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</si>
  <si>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</si>
  <si>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</si>
  <si>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</si>
  <si>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</si>
  <si>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</si>
  <si>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</si>
  <si>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</si>
  <si>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</si>
  <si>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</si>
  <si>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</si>
  <si>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</si>
  <si>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</si>
  <si>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</si>
  <si>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</si>
  <si>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</si>
  <si>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</si>
  <si>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</si>
  <si>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</si>
  <si>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</si>
  <si>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</si>
  <si>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</si>
  <si>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</si>
  <si>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</si>
  <si>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</si>
  <si>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</si>
  <si>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</si>
  <si>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</si>
  <si>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</si>
  <si>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</si>
  <si>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</si>
  <si>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</si>
  <si>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</si>
  <si>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</si>
  <si>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</si>
  <si>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</si>
  <si>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</si>
  <si>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</si>
  <si>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</si>
  <si>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</si>
  <si>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</si>
  <si>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</si>
  <si>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</si>
  <si>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</si>
  <si>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</si>
  <si>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</si>
  <si>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</si>
  <si>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</si>
  <si>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</si>
  <si>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</si>
  <si>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</si>
  <si>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</si>
  <si>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</si>
  <si>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</si>
  <si>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</si>
  <si>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</si>
  <si>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</si>
  <si>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</si>
  <si>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</si>
  <si>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</si>
  <si>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</si>
  <si>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</si>
  <si>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</si>
  <si>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</si>
  <si>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</si>
  <si>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</si>
  <si>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</si>
  <si>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</si>
  <si>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</si>
  <si>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</si>
  <si>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</si>
  <si>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</si>
  <si>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</si>
  <si>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</si>
  <si>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</si>
  <si>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</si>
  <si>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</si>
  <si>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</si>
  <si>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</si>
  <si>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</si>
  <si>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</si>
  <si>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</si>
  <si>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</si>
  <si>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</si>
  <si>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</si>
  <si>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</si>
  <si>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</si>
  <si>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</si>
  <si>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</si>
  <si>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</si>
  <si>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</si>
  <si>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</si>
  <si>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</si>
  <si>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</si>
  <si>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</si>
  <si>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</si>
  <si>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</si>
  <si>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</si>
  <si>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</si>
  <si>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</si>
  <si>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</si>
  <si>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</si>
  <si>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</si>
  <si>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</si>
  <si>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</si>
  <si>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</si>
  <si>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</si>
  <si>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</si>
  <si>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</si>
  <si>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</si>
  <si>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</si>
  <si>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</si>
  <si>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</si>
  <si>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</si>
  <si>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</si>
  <si>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</si>
  <si>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</si>
  <si>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</si>
  <si>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</si>
  <si>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</si>
  <si>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</si>
  <si>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</si>
  <si>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</si>
  <si>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</si>
  <si>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</si>
  <si>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</si>
  <si>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</si>
  <si>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</si>
  <si>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</si>
  <si>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</si>
  <si>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</si>
  <si>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</si>
  <si>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</si>
  <si>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</si>
  <si>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</si>
  <si>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</si>
  <si>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</si>
  <si>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</si>
  <si>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</si>
  <si>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</si>
  <si>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</si>
  <si>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</si>
  <si>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</si>
  <si>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</si>
  <si>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</si>
  <si>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</si>
  <si>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</si>
  <si>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</si>
  <si>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</si>
  <si>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</si>
  <si>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</si>
  <si>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</si>
  <si>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</si>
  <si>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</si>
  <si>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</si>
  <si>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</si>
  <si>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</si>
  <si>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</si>
  <si>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</si>
  <si>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</si>
  <si>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</si>
  <si>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</si>
  <si>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</si>
  <si>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</si>
  <si>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</si>
  <si>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</si>
  <si>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</si>
  <si>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</si>
  <si>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</si>
  <si>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</si>
  <si>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</si>
  <si>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</si>
  <si>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</si>
  <si>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</si>
  <si>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</si>
  <si>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</si>
  <si>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</si>
  <si>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</si>
  <si>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</si>
  <si>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</si>
  <si>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</si>
  <si>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</si>
  <si>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</si>
  <si>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</si>
  <si>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</si>
  <si>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</si>
  <si>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</si>
  <si>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</si>
  <si>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</si>
  <si>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</si>
  <si>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</si>
  <si>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</si>
  <si>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</si>
  <si>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</si>
  <si>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</si>
  <si>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</si>
  <si>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</si>
  <si>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</si>
  <si>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</si>
  <si>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</si>
  <si>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</si>
  <si>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</si>
  <si>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</si>
  <si>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</si>
  <si>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</si>
  <si>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</si>
  <si>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</si>
  <si>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</si>
  <si>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</si>
  <si>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</si>
  <si>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</si>
  <si>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</si>
  <si>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</si>
  <si>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</si>
  <si>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</si>
  <si>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</si>
  <si>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</si>
  <si>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</si>
  <si>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</si>
  <si>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</si>
  <si>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</si>
  <si>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</si>
  <si>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</si>
  <si>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</si>
  <si>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</si>
  <si>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</si>
  <si>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</si>
  <si>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</si>
  <si>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</si>
  <si>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</si>
  <si>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</si>
  <si>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</si>
  <si>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</si>
  <si>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</si>
  <si>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</si>
  <si>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</si>
  <si>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</si>
  <si>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</si>
  <si>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</si>
  <si>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</si>
  <si>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</si>
  <si>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</si>
  <si>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</si>
  <si>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</si>
  <si>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</si>
  <si>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</si>
  <si>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</si>
  <si>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</si>
  <si>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</si>
  <si>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</si>
  <si>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</si>
  <si>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</si>
  <si>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Итого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</si>
  <si>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</si>
  <si>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</si>
  <si>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</si>
  <si>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</si>
  <si>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</si>
  <si>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</si>
  <si>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</si>
  <si>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</si>
  <si>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</si>
  <si>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</si>
  <si>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</si>
  <si>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</si>
  <si>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</si>
  <si>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</si>
  <si>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</si>
  <si>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</si>
  <si>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</si>
  <si>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</si>
  <si>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</si>
  <si>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</si>
  <si>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</si>
  <si>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</si>
  <si>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</si>
  <si>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</si>
  <si>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</si>
  <si>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</si>
  <si>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</si>
  <si>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</si>
  <si>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</si>
  <si>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</si>
  <si>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</si>
  <si>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Академика Грушина д. 10</t>
  </si>
  <si>
    <t>Кол-во бункеров</t>
  </si>
  <si>
    <t>Стоимость 1 бункера</t>
  </si>
  <si>
    <t>Вывезено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</si>
  <si>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</si>
  <si>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</si>
  <si>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</si>
  <si>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</si>
  <si>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</si>
  <si>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</si>
  <si>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От 30.03.2021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</si>
  <si>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</si>
  <si>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</si>
  <si>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</si>
  <si>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</si>
  <si>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</si>
  <si>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</si>
  <si>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</si>
  <si>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</si>
  <si>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</si>
  <si>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</si>
  <si>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</si>
  <si>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</si>
  <si>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</si>
  <si>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</si>
  <si>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</si>
  <si>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</si>
  <si>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</si>
  <si>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</si>
  <si>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</si>
  <si>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</si>
  <si>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</si>
  <si>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</si>
  <si>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</si>
  <si>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</si>
  <si>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</si>
  <si>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</si>
  <si>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</si>
  <si>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</si>
  <si>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</si>
  <si>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</si>
  <si>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</si>
  <si>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</si>
  <si>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</si>
  <si>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</si>
  <si>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</si>
  <si>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</si>
  <si>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</si>
  <si>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</si>
  <si>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</si>
  <si>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</si>
  <si>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</si>
  <si>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</si>
  <si>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</si>
  <si>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</si>
  <si>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</si>
  <si>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</si>
  <si>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</si>
  <si>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</si>
  <si>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</si>
  <si>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</si>
  <si>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</si>
  <si>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</si>
  <si>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</si>
  <si>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</si>
  <si>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</si>
  <si>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</si>
  <si>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</si>
  <si>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</si>
  <si>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</si>
  <si>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</si>
  <si>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</si>
  <si>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</si>
  <si>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</si>
  <si>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</si>
  <si>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</si>
  <si>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</si>
  <si>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</si>
  <si>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</si>
  <si>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</si>
  <si>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</si>
  <si>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</si>
  <si>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</si>
  <si>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</si>
  <si>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</si>
  <si>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</si>
  <si>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</si>
  <si>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</si>
  <si>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</si>
  <si>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</si>
  <si>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</si>
  <si>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</si>
  <si>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</si>
  <si>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</si>
  <si>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</si>
  <si>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</si>
  <si>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</si>
  <si>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</si>
  <si>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</si>
  <si>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</si>
  <si>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</si>
  <si>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</si>
  <si>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</si>
  <si>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</si>
  <si>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</si>
  <si>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</si>
  <si>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</si>
  <si>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</si>
  <si>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</si>
  <si>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</si>
  <si>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</si>
  <si>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</si>
  <si>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</si>
  <si>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</si>
  <si>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</si>
  <si>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</si>
  <si>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</si>
  <si>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</si>
  <si>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</si>
  <si>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</si>
  <si>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</si>
  <si>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</si>
  <si>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</si>
  <si>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</si>
  <si>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</si>
  <si>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</si>
  <si>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</si>
  <si>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</si>
  <si>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</si>
  <si>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</si>
  <si>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</si>
  <si>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</si>
  <si>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</si>
  <si>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</si>
  <si>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</si>
  <si>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</si>
  <si>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</si>
  <si>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</si>
  <si>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</si>
  <si>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</si>
  <si>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</si>
  <si>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</si>
  <si>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</si>
  <si>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</si>
  <si>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</si>
  <si>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</si>
  <si>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</si>
  <si>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</si>
  <si>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</si>
  <si>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</si>
  <si>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</si>
  <si>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</si>
  <si>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</si>
  <si>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</si>
  <si>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</si>
  <si>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</si>
  <si>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</si>
  <si>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</si>
  <si>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</si>
  <si>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</si>
  <si>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</si>
  <si>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</si>
  <si>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</si>
  <si>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</si>
  <si>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</si>
  <si>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</si>
  <si>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</si>
  <si>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</si>
  <si>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</si>
  <si>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</si>
  <si>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</si>
  <si>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</si>
  <si>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</si>
  <si>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</si>
  <si>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</si>
  <si>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</si>
  <si>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</si>
  <si>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</si>
  <si>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</si>
  <si>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</si>
  <si>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</si>
  <si>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</si>
  <si>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</si>
  <si>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</si>
  <si>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</si>
  <si>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</si>
  <si>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</si>
  <si>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</si>
  <si>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</si>
  <si>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</si>
  <si>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</si>
  <si>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</si>
  <si>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</si>
  <si>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</si>
  <si>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</si>
  <si>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</si>
  <si>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</si>
  <si>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</si>
  <si>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</si>
  <si>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</si>
  <si>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</si>
  <si>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</si>
  <si>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</si>
  <si>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</si>
  <si>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</si>
  <si>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</si>
  <si>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</si>
  <si>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</si>
  <si>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</si>
  <si>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</si>
  <si>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</si>
  <si>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</si>
  <si>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</si>
  <si>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</si>
  <si>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</si>
  <si>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</si>
  <si>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</si>
  <si>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</si>
  <si>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</si>
  <si>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</si>
  <si>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</si>
  <si>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</si>
  <si>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</si>
  <si>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</si>
  <si>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</si>
  <si>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</si>
  <si>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</si>
  <si>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</si>
  <si>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</si>
  <si>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</si>
  <si>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</si>
  <si>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</si>
  <si>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</si>
  <si>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</si>
  <si>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</si>
  <si>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</si>
  <si>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</si>
  <si>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</si>
  <si>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</si>
  <si>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</si>
  <si>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</si>
  <si>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</si>
  <si>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</si>
  <si>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</si>
  <si>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</si>
  <si>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</si>
  <si>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</si>
  <si>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</si>
  <si>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</si>
  <si>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</si>
  <si>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</si>
  <si>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</si>
  <si>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</si>
  <si>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</si>
  <si>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</si>
  <si>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</si>
  <si>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</si>
  <si>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</si>
  <si>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</si>
  <si>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</si>
  <si>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</si>
  <si>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</si>
  <si>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</si>
  <si>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</si>
  <si>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</si>
  <si>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</si>
  <si>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</si>
  <si>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</si>
  <si>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</si>
  <si>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</si>
  <si>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</si>
  <si>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</si>
  <si>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</si>
  <si>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</si>
  <si>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</si>
  <si>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</si>
  <si>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</si>
  <si>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</si>
  <si>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</si>
  <si>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</si>
  <si>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</si>
  <si>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</si>
  <si>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</si>
  <si>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</si>
  <si>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</si>
  <si>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</si>
  <si>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</si>
  <si>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</si>
  <si>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</si>
  <si>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</si>
  <si>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</si>
  <si>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</si>
  <si>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</si>
  <si>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</si>
  <si>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</si>
  <si>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</si>
  <si>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</si>
  <si>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</si>
  <si>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</si>
  <si>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</si>
  <si>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</si>
  <si>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</si>
  <si>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</si>
  <si>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</si>
  <si>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</si>
  <si>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</si>
  <si>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</si>
  <si>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</si>
  <si>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</si>
  <si>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</si>
  <si>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</si>
  <si>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</si>
  <si>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</si>
  <si>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</si>
  <si>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</si>
  <si>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</si>
  <si>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</si>
  <si>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</si>
  <si>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</si>
  <si>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</si>
  <si>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</si>
  <si>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</si>
  <si>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</si>
  <si>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</si>
  <si>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</si>
  <si>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</si>
  <si>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</si>
  <si>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</si>
  <si>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</si>
  <si>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</si>
  <si>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</si>
  <si>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</si>
  <si>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</si>
  <si>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</si>
  <si>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</si>
  <si>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</si>
  <si>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</si>
  <si>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</si>
  <si>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</si>
  <si>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</si>
  <si>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</si>
  <si>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</si>
  <si>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</si>
  <si>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</si>
  <si>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</si>
  <si>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</si>
  <si>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</si>
  <si>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</si>
  <si>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</si>
  <si>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</si>
  <si>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</si>
  <si>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</si>
  <si>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</si>
  <si>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</si>
  <si>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</si>
  <si>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</si>
  <si>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</si>
  <si>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</si>
  <si>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</si>
  <si>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</si>
  <si>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</si>
  <si>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</si>
  <si>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</si>
  <si>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</si>
  <si>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</si>
  <si>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</si>
  <si>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</si>
  <si>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</si>
  <si>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</si>
  <si>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</si>
  <si>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</si>
  <si>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</si>
  <si>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</si>
  <si>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</si>
  <si>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</si>
  <si>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</si>
  <si>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</si>
  <si>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</si>
  <si>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</si>
  <si>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</si>
  <si>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</si>
  <si>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</si>
  <si>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</si>
  <si>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</si>
  <si>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</si>
  <si>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</si>
  <si>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</si>
  <si>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</si>
  <si>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</si>
  <si>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</si>
  <si>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</si>
  <si>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</si>
  <si>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</si>
  <si>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</si>
  <si>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</si>
  <si>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</si>
  <si>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</si>
  <si>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</si>
  <si>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</si>
  <si>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</si>
  <si>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</si>
  <si>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</si>
  <si>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</si>
  <si>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</si>
  <si>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</si>
  <si>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</si>
  <si>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</si>
  <si>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</si>
  <si>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</si>
  <si>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</si>
  <si>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</si>
  <si>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</si>
  <si>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</si>
  <si>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</si>
  <si>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</si>
  <si>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</si>
  <si>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</si>
  <si>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</si>
  <si>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</si>
  <si>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</si>
  <si>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</si>
  <si>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</si>
  <si>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</si>
  <si>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</si>
  <si>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</si>
  <si>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</si>
  <si>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</si>
  <si>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</si>
  <si>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</si>
  <si>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</si>
  <si>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</si>
  <si>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</si>
  <si>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</si>
  <si>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</si>
  <si>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</si>
  <si>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</si>
  <si>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</si>
  <si>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</si>
  <si>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</si>
  <si>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</si>
  <si>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</si>
  <si>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</si>
  <si>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</si>
  <si>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</si>
  <si>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</si>
  <si>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</si>
  <si>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</si>
  <si>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</si>
  <si>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</si>
  <si>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</si>
  <si>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</si>
  <si>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</si>
  <si>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</si>
  <si>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</si>
  <si>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</si>
  <si>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</si>
  <si>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</si>
  <si>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</si>
  <si>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</si>
  <si>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</si>
  <si>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</si>
  <si>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</si>
  <si>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</si>
  <si>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</si>
  <si>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</si>
  <si>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</si>
  <si>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</si>
  <si>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</si>
  <si>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</si>
  <si>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</si>
  <si>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</si>
  <si>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</si>
  <si>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Перерасчет</t>
  </si>
  <si>
    <t>Итого:</t>
  </si>
  <si>
    <t>Получено: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</si>
  <si>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</si>
  <si>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</si>
  <si>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3461877</t>
  </si>
  <si>
    <t>3461650</t>
  </si>
  <si>
    <t>3462095</t>
  </si>
  <si>
    <t>3461702</t>
  </si>
  <si>
    <t>ОТЧЕТ ПО ВЫВОЗУ ТКО ЗА апрель 2021 г.</t>
  </si>
  <si>
    <t>Вывоз строительного мусора апрель 2021</t>
  </si>
  <si>
    <t xml:space="preserve"> Гкал     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</si>
  <si>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Ак. Грушина 10, АПРЕЛЬ 2021г.</t>
    </r>
  </si>
  <si>
    <t xml:space="preserve">Холодная вода для нужд горячего водоснабжения </t>
  </si>
  <si>
    <t>Баланс (рубли)</t>
  </si>
  <si>
    <t>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</si>
</sst>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#,##0.0000_ ;\-#,##0.0000\ "/>
    <numFmt numFmtId="177" formatCode="0.000"/>
    <numFmt numFmtId="178" formatCode="_-* #,##0.00\ _₽_-;\-* #,##0.00\ _₽_-;_-* &quot;-&quot;???\ _₽_-;_-@_-"/>
    <numFmt numFmtId="182" formatCode="#,##0.000_ ;\-#,##0.000\ "/>
    <numFmt numFmtId="184" formatCode="0.000000"/>
    <numFmt numFmtId="185" formatCode="_-* #,##0.0000\ _₽_-;\-* #,##0.0000\ _₽_-;_-* &quot;-&quot;??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4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74" fontId="15" fillId="0" borderId="0" xfId="0" applyNumberFormat="1" applyFont="1"/>
    <xf numFmtId="0" fontId="17" fillId="0" borderId="1" xfId="0" applyFont="1" applyBorder="1"/>
    <xf numFmtId="0" fontId="17" fillId="0" borderId="1" xfId="0" applyFont="1" applyFill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4" fontId="18" fillId="0" borderId="1" xfId="3" applyNumberFormat="1" applyFont="1" applyBorder="1" applyAlignment="1">
      <alignment horizontal="center" vertical="center"/>
    </xf>
    <xf numFmtId="164" fontId="20" fillId="0" borderId="1" xfId="3" applyNumberFormat="1" applyFont="1" applyBorder="1" applyAlignment="1">
      <alignment vertical="center"/>
    </xf>
    <xf numFmtId="2" fontId="18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77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left"/>
    </xf>
    <xf numFmtId="178" fontId="4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3" fontId="4" fillId="0" borderId="0" xfId="0" applyNumberFormat="1" applyFont="1"/>
    <xf numFmtId="174" fontId="22" fillId="0" borderId="20" xfId="0" applyNumberFormat="1" applyFont="1" applyBorder="1" applyAlignment="1">
      <alignment horizontal="center"/>
    </xf>
    <xf numFmtId="174" fontId="22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7" fontId="4" fillId="3" borderId="0" xfId="0" applyNumberFormat="1" applyFont="1" applyFill="1" applyAlignment="1">
      <alignment horizontal="center"/>
    </xf>
    <xf numFmtId="0" fontId="22" fillId="3" borderId="20" xfId="0" applyFont="1" applyFill="1" applyBorder="1" applyAlignment="1">
      <alignment horizontal="left"/>
    </xf>
    <xf numFmtId="0" fontId="22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/>
    </xf>
    <xf numFmtId="164" fontId="9" fillId="2" borderId="0" xfId="1" applyFont="1" applyFill="1" applyBorder="1" applyAlignment="1">
      <alignment horizontal="center"/>
    </xf>
    <xf numFmtId="0" fontId="25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43" fontId="4" fillId="3" borderId="0" xfId="3" applyFont="1" applyFill="1"/>
    <xf numFmtId="174" fontId="22" fillId="0" borderId="20" xfId="0" applyNumberFormat="1" applyFont="1" applyBorder="1" applyAlignment="1">
      <alignment horizontal="right"/>
    </xf>
    <xf numFmtId="177" fontId="22" fillId="0" borderId="20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2" fillId="3" borderId="20" xfId="0" applyNumberFormat="1" applyFont="1" applyFill="1" applyBorder="1" applyAlignment="1">
      <alignment horizontal="center"/>
    </xf>
    <xf numFmtId="43" fontId="4" fillId="3" borderId="0" xfId="0" applyNumberFormat="1" applyFont="1" applyFill="1"/>
    <xf numFmtId="0" fontId="18" fillId="5" borderId="1" xfId="0" applyFont="1" applyFill="1" applyBorder="1" applyAlignment="1">
      <alignment horizontal="center"/>
    </xf>
    <xf numFmtId="174" fontId="22" fillId="0" borderId="20" xfId="0" applyNumberFormat="1" applyFont="1" applyBorder="1" applyAlignment="1">
      <alignment horizontal="left"/>
    </xf>
    <xf numFmtId="174" fontId="22" fillId="3" borderId="20" xfId="0" applyNumberFormat="1" applyFont="1" applyFill="1" applyBorder="1" applyAlignment="1">
      <alignment horizontal="right"/>
    </xf>
    <xf numFmtId="2" fontId="22" fillId="0" borderId="20" xfId="0" applyNumberFormat="1" applyFont="1" applyBorder="1" applyAlignment="1">
      <alignment horizontal="right"/>
    </xf>
    <xf numFmtId="177" fontId="22" fillId="3" borderId="20" xfId="0" applyNumberFormat="1" applyFont="1" applyFill="1" applyBorder="1" applyAlignment="1">
      <alignment horizontal="right"/>
    </xf>
    <xf numFmtId="174" fontId="22" fillId="2" borderId="20" xfId="0" applyNumberFormat="1" applyFont="1" applyFill="1" applyBorder="1" applyAlignment="1">
      <alignment horizontal="right"/>
    </xf>
    <xf numFmtId="2" fontId="22" fillId="3" borderId="20" xfId="0" applyNumberFormat="1" applyFont="1" applyFill="1" applyBorder="1" applyAlignment="1">
      <alignment horizontal="right"/>
    </xf>
    <xf numFmtId="174" fontId="22" fillId="3" borderId="20" xfId="0" applyNumberFormat="1" applyFont="1" applyFill="1" applyBorder="1" applyAlignment="1">
      <alignment horizontal="left"/>
    </xf>
    <xf numFmtId="174" fontId="22" fillId="2" borderId="20" xfId="0" applyNumberFormat="1" applyFont="1" applyFill="1" applyBorder="1" applyAlignment="1">
      <alignment horizontal="left"/>
    </xf>
    <xf numFmtId="174" fontId="22" fillId="4" borderId="20" xfId="0" applyNumberFormat="1" applyFont="1" applyFill="1" applyBorder="1" applyAlignment="1">
      <alignment horizontal="left"/>
    </xf>
    <xf numFmtId="169" fontId="0" fillId="0" borderId="0" xfId="0" applyNumberFormat="1" applyFill="1"/>
    <xf numFmtId="0" fontId="0" fillId="0" borderId="0" xfId="0" applyFill="1"/>
    <xf numFmtId="0" fontId="22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0" xfId="0" applyFont="1" applyBorder="1"/>
    <xf numFmtId="169" fontId="0" fillId="0" borderId="5" xfId="0" applyNumberFormat="1" applyBorder="1" applyAlignment="1">
      <alignment horizontal="center"/>
    </xf>
    <xf numFmtId="174" fontId="22" fillId="0" borderId="20" xfId="0" applyNumberFormat="1" applyFont="1" applyBorder="1" applyAlignment="1"/>
    <xf numFmtId="2" fontId="22" fillId="3" borderId="20" xfId="0" applyNumberFormat="1" applyFont="1" applyFill="1" applyBorder="1" applyAlignment="1">
      <alignment horizontal="left"/>
    </xf>
    <xf numFmtId="0" fontId="22" fillId="6" borderId="20" xfId="0" applyFont="1" applyFill="1" applyBorder="1" applyAlignment="1">
      <alignment horizontal="left"/>
    </xf>
    <xf numFmtId="174" fontId="22" fillId="6" borderId="20" xfId="0" applyNumberFormat="1" applyFont="1" applyFill="1" applyBorder="1" applyAlignment="1">
      <alignment horizontal="left"/>
    </xf>
    <xf numFmtId="177" fontId="22" fillId="3" borderId="20" xfId="0" applyNumberFormat="1" applyFont="1" applyFill="1" applyBorder="1" applyAlignment="1">
      <alignment horizontal="left"/>
    </xf>
    <xf numFmtId="174" fontId="12" fillId="0" borderId="0" xfId="0" applyNumberFormat="1" applyFont="1" applyAlignment="1">
      <alignment horizontal="center"/>
    </xf>
    <xf numFmtId="169" fontId="11" fillId="0" borderId="0" xfId="0" applyNumberFormat="1" applyFont="1"/>
    <xf numFmtId="184" fontId="12" fillId="7" borderId="0" xfId="0" applyNumberFormat="1" applyFont="1" applyFill="1" applyAlignment="1">
      <alignment horizontal="center"/>
    </xf>
    <xf numFmtId="0" fontId="28" fillId="0" borderId="0" xfId="0" applyFont="1"/>
    <xf numFmtId="174" fontId="30" fillId="4" borderId="20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8" fillId="0" borderId="1" xfId="0" applyNumberFormat="1" applyFont="1" applyBorder="1" applyAlignment="1">
      <alignment horizontal="center" vertical="center"/>
    </xf>
    <xf numFmtId="0" fontId="0" fillId="0" borderId="11" xfId="0" applyFill="1" applyBorder="1"/>
    <xf numFmtId="0" fontId="0" fillId="3" borderId="0" xfId="0" applyFill="1" applyAlignment="1">
      <alignment horizontal="left"/>
    </xf>
    <xf numFmtId="174" fontId="0" fillId="0" borderId="0" xfId="0" applyNumberFormat="1"/>
    <xf numFmtId="185" fontId="0" fillId="0" borderId="0" xfId="0" applyNumberFormat="1"/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2" fillId="0" borderId="16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4" xfId="0" applyFont="1" applyBorder="1" applyAlignment="1">
      <alignment horizontal="left" wrapText="1"/>
    </xf>
    <xf numFmtId="0" fontId="22" fillId="0" borderId="25" xfId="0" applyFont="1" applyBorder="1" applyAlignment="1">
      <alignment horizontal="left" wrapText="1"/>
    </xf>
    <xf numFmtId="0" fontId="19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17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169" fontId="6" fillId="0" borderId="1" xfId="0" applyNumberFormat="1" applyFont="1" applyFill="1" applyBorder="1" applyAlignment="1">
      <alignment horizontal="center"/>
    </xf>
    <xf numFmtId="174" fontId="2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wrapText="1"/>
    </xf>
    <xf numFmtId="169" fontId="4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 vertical="center" wrapText="1"/>
    </xf>
    <xf numFmtId="182" fontId="8" fillId="0" borderId="1" xfId="1" applyNumberFormat="1" applyFont="1" applyFill="1" applyBorder="1" applyAlignment="1">
      <alignment horizontal="center"/>
    </xf>
    <xf numFmtId="177" fontId="8" fillId="0" borderId="1" xfId="1" applyNumberFormat="1" applyFont="1" applyFill="1" applyBorder="1" applyAlignment="1">
      <alignment horizontal="center"/>
    </xf>
    <xf numFmtId="0" fontId="29" fillId="0" borderId="0" xfId="0" applyFont="1" applyFill="1"/>
    <xf numFmtId="0" fontId="9" fillId="0" borderId="0" xfId="0" applyFont="1" applyFill="1" applyBorder="1" applyAlignment="1">
      <alignment horizontal="center"/>
    </xf>
    <xf numFmtId="164" fontId="9" fillId="0" borderId="0" xfId="1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2" fontId="8" fillId="0" borderId="0" xfId="1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left" wrapText="1"/>
    </xf>
    <xf numFmtId="175" fontId="4" fillId="0" borderId="0" xfId="1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left" wrapText="1"/>
    </xf>
    <xf numFmtId="166" fontId="4" fillId="0" borderId="0" xfId="1" applyNumberFormat="1" applyFont="1" applyFill="1" applyAlignment="1">
      <alignment horizontal="center"/>
    </xf>
    <xf numFmtId="0" fontId="26" fillId="0" borderId="0" xfId="0" applyFont="1" applyFill="1" applyAlignment="1">
      <alignment horizontal="left" wrapText="1"/>
    </xf>
    <xf numFmtId="2" fontId="4" fillId="0" borderId="0" xfId="0" applyNumberFormat="1" applyFont="1" applyFill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S8" sqref="AS8:BI8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117" t="s">
        <v>1074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</row>
    <row r="2" spans="1:61" x14ac:dyDescent="0.25">
      <c r="A2" s="118" t="s">
        <v>24</v>
      </c>
      <c r="B2" s="118"/>
      <c r="C2" s="118"/>
      <c r="D2" s="118" t="s">
        <v>23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8" t="s">
        <v>22</v>
      </c>
      <c r="V2" s="119"/>
      <c r="W2" s="119"/>
      <c r="X2" s="119"/>
      <c r="Y2" s="118" t="s">
        <v>21</v>
      </c>
      <c r="Z2" s="119"/>
      <c r="AA2" s="119"/>
      <c r="AB2" s="119"/>
      <c r="AC2" s="119"/>
      <c r="AD2" s="119"/>
      <c r="AE2" s="119"/>
      <c r="AF2" s="119"/>
      <c r="AG2" s="116" t="s">
        <v>20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</row>
    <row r="3" spans="1:61" x14ac:dyDescent="0.25">
      <c r="A3" s="121" t="s">
        <v>19</v>
      </c>
      <c r="B3" s="121"/>
      <c r="C3" s="121"/>
      <c r="D3" s="5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121" t="s">
        <v>18</v>
      </c>
      <c r="V3" s="122"/>
      <c r="W3" s="122"/>
      <c r="X3" s="122"/>
      <c r="Y3" s="121" t="s">
        <v>17</v>
      </c>
      <c r="Z3" s="122"/>
      <c r="AA3" s="122"/>
      <c r="AB3" s="122"/>
      <c r="AC3" s="122"/>
      <c r="AD3" s="122"/>
      <c r="AE3" s="122"/>
      <c r="AF3" s="122"/>
      <c r="AG3" s="114" t="s">
        <v>16</v>
      </c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23" t="s">
        <v>15</v>
      </c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19"/>
    </row>
    <row r="4" spans="1:61" x14ac:dyDescent="0.25">
      <c r="A4" s="5"/>
      <c r="B4" s="4"/>
      <c r="C4" s="3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"/>
      <c r="U4" s="5"/>
      <c r="V4" s="4"/>
      <c r="W4" s="4"/>
      <c r="X4" s="3"/>
      <c r="Y4" s="114" t="s">
        <v>14</v>
      </c>
      <c r="Z4" s="115"/>
      <c r="AA4" s="115"/>
      <c r="AB4" s="115"/>
      <c r="AC4" s="115"/>
      <c r="AD4" s="115"/>
      <c r="AE4" s="115"/>
      <c r="AF4" s="115"/>
      <c r="AG4" s="116" t="s">
        <v>13</v>
      </c>
      <c r="AH4" s="116"/>
      <c r="AI4" s="116"/>
      <c r="AJ4" s="116"/>
      <c r="AK4" s="116"/>
      <c r="AL4" s="116"/>
      <c r="AM4" s="116" t="s">
        <v>12</v>
      </c>
      <c r="AN4" s="116"/>
      <c r="AO4" s="116"/>
      <c r="AP4" s="116"/>
      <c r="AQ4" s="116"/>
      <c r="AR4" s="116"/>
      <c r="AS4" s="5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3"/>
    </row>
    <row r="5" spans="1:61" ht="15.75" x14ac:dyDescent="0.25">
      <c r="A5" s="126" t="s">
        <v>11</v>
      </c>
      <c r="B5" s="126"/>
      <c r="C5" s="126"/>
      <c r="D5" s="131" t="s">
        <v>560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28" t="s">
        <v>10</v>
      </c>
      <c r="V5" s="128"/>
      <c r="W5" s="128"/>
      <c r="X5" s="128"/>
      <c r="Y5" s="128">
        <f>'ТЭ МЖД'!D559</f>
        <v>3856.65</v>
      </c>
      <c r="Z5" s="128"/>
      <c r="AA5" s="128"/>
      <c r="AB5" s="128"/>
      <c r="AC5" s="128"/>
      <c r="AD5" s="128"/>
      <c r="AE5" s="128"/>
      <c r="AF5" s="128"/>
      <c r="AG5" s="132">
        <v>287.2</v>
      </c>
      <c r="AH5" s="132"/>
      <c r="AI5" s="132"/>
      <c r="AJ5" s="132"/>
      <c r="AK5" s="132"/>
      <c r="AL5" s="132"/>
      <c r="AM5" s="128"/>
      <c r="AN5" s="128"/>
      <c r="AO5" s="128"/>
      <c r="AP5" s="128"/>
      <c r="AQ5" s="128"/>
      <c r="AR5" s="128"/>
      <c r="AS5" s="125">
        <v>124.42</v>
      </c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</row>
    <row r="6" spans="1:61" ht="15.75" x14ac:dyDescent="0.25">
      <c r="A6" s="126" t="s">
        <v>11</v>
      </c>
      <c r="B6" s="126"/>
      <c r="C6" s="126"/>
      <c r="D6" s="127" t="s">
        <v>587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 t="s">
        <v>10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9">
        <v>0</v>
      </c>
      <c r="AH6" s="129"/>
      <c r="AI6" s="129"/>
      <c r="AJ6" s="129"/>
      <c r="AK6" s="129"/>
      <c r="AL6" s="129"/>
      <c r="AM6" s="130">
        <v>0</v>
      </c>
      <c r="AN6" s="130"/>
      <c r="AO6" s="130"/>
      <c r="AP6" s="130"/>
      <c r="AQ6" s="130"/>
      <c r="AR6" s="130"/>
      <c r="AS6" s="130">
        <v>0</v>
      </c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</row>
    <row r="7" spans="1:61" ht="31.5" customHeight="1" x14ac:dyDescent="0.25">
      <c r="A7" s="126" t="s">
        <v>8</v>
      </c>
      <c r="B7" s="126"/>
      <c r="C7" s="126"/>
      <c r="D7" s="134" t="s">
        <v>1075</v>
      </c>
      <c r="E7" s="135"/>
      <c r="F7" s="135"/>
      <c r="G7" s="13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28" t="s">
        <v>6</v>
      </c>
      <c r="V7" s="128"/>
      <c r="W7" s="128"/>
      <c r="X7" s="128"/>
      <c r="Y7" s="133"/>
      <c r="Z7" s="128"/>
      <c r="AA7" s="128"/>
      <c r="AB7" s="128"/>
      <c r="AC7" s="128"/>
      <c r="AD7" s="128"/>
      <c r="AE7" s="128"/>
      <c r="AF7" s="128"/>
      <c r="AG7" s="129">
        <v>393</v>
      </c>
      <c r="AH7" s="129"/>
      <c r="AI7" s="129"/>
      <c r="AJ7" s="129"/>
      <c r="AK7" s="129"/>
      <c r="AL7" s="129"/>
      <c r="AM7" s="130">
        <v>0</v>
      </c>
      <c r="AN7" s="130"/>
      <c r="AO7" s="130"/>
      <c r="AP7" s="130"/>
      <c r="AQ7" s="130"/>
      <c r="AR7" s="130"/>
      <c r="AS7" s="130">
        <v>0</v>
      </c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</row>
    <row r="8" spans="1:61" ht="15.75" x14ac:dyDescent="0.25">
      <c r="A8" s="126" t="s">
        <v>8</v>
      </c>
      <c r="B8" s="126"/>
      <c r="C8" s="126"/>
      <c r="D8" s="131" t="s">
        <v>9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28" t="s">
        <v>6</v>
      </c>
      <c r="V8" s="128"/>
      <c r="W8" s="128"/>
      <c r="X8" s="128"/>
      <c r="Y8" s="133"/>
      <c r="Z8" s="128"/>
      <c r="AA8" s="128"/>
      <c r="AB8" s="128"/>
      <c r="AC8" s="128"/>
      <c r="AD8" s="128"/>
      <c r="AE8" s="128"/>
      <c r="AF8" s="128"/>
      <c r="AG8" s="129">
        <v>471</v>
      </c>
      <c r="AH8" s="129"/>
      <c r="AI8" s="129"/>
      <c r="AJ8" s="129"/>
      <c r="AK8" s="129"/>
      <c r="AL8" s="129"/>
      <c r="AM8" s="130">
        <v>0</v>
      </c>
      <c r="AN8" s="130"/>
      <c r="AO8" s="130"/>
      <c r="AP8" s="130"/>
      <c r="AQ8" s="130"/>
      <c r="AR8" s="130"/>
      <c r="AS8" s="130">
        <v>56.5</v>
      </c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</row>
    <row r="9" spans="1:61" ht="15.75" x14ac:dyDescent="0.25">
      <c r="A9" s="126" t="s">
        <v>8</v>
      </c>
      <c r="B9" s="126"/>
      <c r="C9" s="126"/>
      <c r="D9" s="131" t="s"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28" t="s">
        <v>6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9">
        <f>AG7:AH7+AG8</f>
        <v>864</v>
      </c>
      <c r="AH9" s="129"/>
      <c r="AI9" s="129"/>
      <c r="AJ9" s="129"/>
      <c r="AK9" s="129"/>
      <c r="AL9" s="129"/>
      <c r="AM9" s="130">
        <f>AM6+AM8</f>
        <v>0</v>
      </c>
      <c r="AN9" s="130"/>
      <c r="AO9" s="130"/>
      <c r="AP9" s="130"/>
      <c r="AQ9" s="130"/>
      <c r="AR9" s="130"/>
      <c r="AS9" s="132">
        <v>56.5</v>
      </c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</row>
    <row r="10" spans="1:61" ht="15.75" x14ac:dyDescent="0.25">
      <c r="A10" s="126" t="s">
        <v>5</v>
      </c>
      <c r="B10" s="126"/>
      <c r="C10" s="126"/>
      <c r="D10" s="131" t="s">
        <v>4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28" t="s">
        <v>3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33">
        <v>36517</v>
      </c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32">
        <v>26091.3</v>
      </c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</row>
  </sheetData>
  <mergeCells count="56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72"/>
  <sheetViews>
    <sheetView topLeftCell="A409" zoomScale="90" zoomScaleNormal="90" workbookViewId="0">
      <selection activeCell="L14" sqref="L14"/>
    </sheetView>
  </sheetViews>
  <sheetFormatPr defaultColWidth="9" defaultRowHeight="11.45" customHeight="1" x14ac:dyDescent="0.25"/>
  <cols>
    <col min="1" max="1" width="11.42578125" style="86" customWidth="1"/>
    <col min="2" max="2" width="29.28515625" style="86" customWidth="1"/>
    <col min="3" max="9" width="16" style="86" customWidth="1"/>
    <col min="10" max="10" width="13.140625" customWidth="1"/>
    <col min="11" max="11" width="16.140625" customWidth="1"/>
    <col min="12" max="12" width="13.85546875" bestFit="1" customWidth="1"/>
  </cols>
  <sheetData>
    <row r="1" spans="1:10" ht="15" customHeight="1" x14ac:dyDescent="0.25">
      <c r="A1" s="151" t="s">
        <v>33</v>
      </c>
      <c r="B1" s="152"/>
      <c r="C1" s="152"/>
      <c r="D1" s="152"/>
      <c r="E1" s="152"/>
      <c r="F1" s="152"/>
      <c r="G1" s="152"/>
      <c r="H1" s="152"/>
      <c r="I1" s="153"/>
    </row>
    <row r="2" spans="1:10" ht="15.75" customHeight="1" thickBot="1" x14ac:dyDescent="0.3">
      <c r="A2" s="139"/>
      <c r="B2" s="140"/>
      <c r="C2" s="140"/>
      <c r="D2" s="140"/>
      <c r="E2" s="140"/>
      <c r="F2" s="140"/>
      <c r="G2" s="140"/>
      <c r="H2" s="140"/>
      <c r="I2" s="141"/>
    </row>
    <row r="3" spans="1:10" ht="16.5" customHeight="1" thickBot="1" x14ac:dyDescent="0.3">
      <c r="A3" s="154" t="s">
        <v>34</v>
      </c>
      <c r="B3" s="155"/>
      <c r="C3" s="154" t="s">
        <v>35</v>
      </c>
      <c r="D3" s="155"/>
      <c r="E3" s="156" t="s">
        <v>600</v>
      </c>
      <c r="F3" s="157"/>
      <c r="G3" s="156" t="s">
        <v>559</v>
      </c>
      <c r="H3" s="157"/>
      <c r="I3"/>
    </row>
    <row r="4" spans="1:10" ht="16.5" customHeight="1" thickBot="1" x14ac:dyDescent="0.3">
      <c r="A4" s="158" t="s">
        <v>560</v>
      </c>
      <c r="B4" s="159"/>
      <c r="C4" s="160" t="s">
        <v>601</v>
      </c>
      <c r="D4" s="161"/>
      <c r="E4" s="143"/>
      <c r="F4" s="144"/>
      <c r="G4" s="143"/>
      <c r="H4" s="144"/>
      <c r="I4"/>
    </row>
    <row r="5" spans="1:10" ht="15.75" customHeight="1" thickBot="1" x14ac:dyDescent="0.3">
      <c r="A5" s="137" t="s">
        <v>36</v>
      </c>
      <c r="B5" s="137" t="s">
        <v>50</v>
      </c>
      <c r="C5" s="137" t="s">
        <v>2</v>
      </c>
      <c r="D5" s="137" t="s">
        <v>1</v>
      </c>
      <c r="E5" s="137" t="s">
        <v>561</v>
      </c>
      <c r="F5" s="137" t="s">
        <v>562</v>
      </c>
      <c r="G5" s="137" t="s">
        <v>563</v>
      </c>
      <c r="H5" s="142" t="s">
        <v>1065</v>
      </c>
      <c r="I5"/>
    </row>
    <row r="6" spans="1:10" ht="42.75" customHeight="1" thickBot="1" x14ac:dyDescent="0.3">
      <c r="A6" s="138"/>
      <c r="B6" s="138"/>
      <c r="C6" s="138"/>
      <c r="D6" s="138"/>
      <c r="E6" s="138"/>
      <c r="F6" s="138"/>
      <c r="G6" s="138"/>
      <c r="H6" s="145"/>
      <c r="I6" s="89" t="s">
        <v>1066</v>
      </c>
      <c r="J6" s="90" t="s">
        <v>1062</v>
      </c>
    </row>
    <row r="7" spans="1:10" ht="16.5" thickBot="1" x14ac:dyDescent="0.3">
      <c r="A7" s="83" t="s">
        <v>38</v>
      </c>
      <c r="B7" s="83"/>
      <c r="C7" s="83" t="s">
        <v>602</v>
      </c>
      <c r="D7" s="83" t="s">
        <v>564</v>
      </c>
      <c r="E7" s="60">
        <v>8.9884000000000004</v>
      </c>
      <c r="F7" s="83">
        <v>10.1541</v>
      </c>
      <c r="G7" s="72">
        <f>F7-E7</f>
        <v>1.1656999999999993</v>
      </c>
      <c r="H7" s="46"/>
      <c r="I7" s="91">
        <v>61</v>
      </c>
      <c r="J7" s="92"/>
    </row>
    <row r="8" spans="1:10" ht="19.5" customHeight="1" thickBot="1" x14ac:dyDescent="0.3">
      <c r="A8" s="83" t="s">
        <v>51</v>
      </c>
      <c r="B8" s="83"/>
      <c r="C8" s="83" t="s">
        <v>603</v>
      </c>
      <c r="D8" s="83" t="s">
        <v>564</v>
      </c>
      <c r="E8" s="60">
        <v>7.1896000000000004</v>
      </c>
      <c r="F8" s="83">
        <v>8.0963999999999992</v>
      </c>
      <c r="G8" s="72">
        <f t="shared" ref="G8:G71" si="0">F8-E8</f>
        <v>0.90679999999999872</v>
      </c>
      <c r="H8" s="46"/>
      <c r="I8" s="33">
        <v>41</v>
      </c>
      <c r="J8" s="92"/>
    </row>
    <row r="9" spans="1:10" ht="20.25" customHeight="1" thickBot="1" x14ac:dyDescent="0.3">
      <c r="A9" s="83" t="s">
        <v>37</v>
      </c>
      <c r="B9" s="83"/>
      <c r="C9" s="83" t="s">
        <v>604</v>
      </c>
      <c r="D9" s="83" t="s">
        <v>564</v>
      </c>
      <c r="E9" s="60">
        <v>6.3124000000000002</v>
      </c>
      <c r="F9" s="83">
        <v>7.1139000000000001</v>
      </c>
      <c r="G9" s="72">
        <f t="shared" si="0"/>
        <v>0.80149999999999988</v>
      </c>
      <c r="H9" s="46"/>
      <c r="I9" s="88">
        <v>41.1</v>
      </c>
      <c r="J9" s="92"/>
    </row>
    <row r="10" spans="1:10" ht="21" customHeight="1" thickBot="1" x14ac:dyDescent="0.3">
      <c r="A10" s="83" t="s">
        <v>52</v>
      </c>
      <c r="B10" s="83"/>
      <c r="C10" s="83" t="s">
        <v>605</v>
      </c>
      <c r="D10" s="83" t="s">
        <v>564</v>
      </c>
      <c r="E10" s="60">
        <v>8.9417000000000009</v>
      </c>
      <c r="F10" s="83">
        <v>10.070499999999999</v>
      </c>
      <c r="G10" s="72">
        <f t="shared" si="0"/>
        <v>1.1287999999999982</v>
      </c>
      <c r="H10" s="46"/>
      <c r="I10" s="33">
        <v>65</v>
      </c>
      <c r="J10" s="92"/>
    </row>
    <row r="11" spans="1:10" ht="16.5" thickBot="1" x14ac:dyDescent="0.3">
      <c r="A11" s="83" t="s">
        <v>53</v>
      </c>
      <c r="B11" s="83"/>
      <c r="C11" s="83" t="s">
        <v>606</v>
      </c>
      <c r="D11" s="83" t="s">
        <v>564</v>
      </c>
      <c r="E11" s="60">
        <v>8.7232000000000003</v>
      </c>
      <c r="F11" s="83">
        <v>9.7937999999999992</v>
      </c>
      <c r="G11" s="72">
        <f t="shared" si="0"/>
        <v>1.0705999999999989</v>
      </c>
      <c r="H11" s="46"/>
      <c r="I11" s="88">
        <v>65.3</v>
      </c>
      <c r="J11" s="92"/>
    </row>
    <row r="12" spans="1:10" ht="16.5" thickBot="1" x14ac:dyDescent="0.3">
      <c r="A12" s="83" t="s">
        <v>54</v>
      </c>
      <c r="B12" s="83"/>
      <c r="C12" s="83" t="s">
        <v>607</v>
      </c>
      <c r="D12" s="83" t="s">
        <v>564</v>
      </c>
      <c r="E12" s="61">
        <v>5.0659999999999998</v>
      </c>
      <c r="F12" s="83">
        <v>5.6632999999999996</v>
      </c>
      <c r="G12" s="72">
        <f t="shared" si="0"/>
        <v>0.59729999999999972</v>
      </c>
      <c r="H12" s="46"/>
      <c r="I12" s="88">
        <v>40.799999999999997</v>
      </c>
      <c r="J12" s="92"/>
    </row>
    <row r="13" spans="1:10" ht="16.5" thickBot="1" x14ac:dyDescent="0.3">
      <c r="A13" s="83" t="s">
        <v>55</v>
      </c>
      <c r="B13" s="83"/>
      <c r="C13" s="83" t="s">
        <v>608</v>
      </c>
      <c r="D13" s="83" t="s">
        <v>564</v>
      </c>
      <c r="E13" s="60">
        <v>5.1421999999999999</v>
      </c>
      <c r="F13" s="83">
        <v>5.72</v>
      </c>
      <c r="G13" s="72">
        <f t="shared" si="0"/>
        <v>0.57779999999999987</v>
      </c>
      <c r="H13" s="46"/>
      <c r="I13" s="88">
        <v>40.9</v>
      </c>
      <c r="J13" s="92"/>
    </row>
    <row r="14" spans="1:10" ht="16.5" thickBot="1" x14ac:dyDescent="0.3">
      <c r="A14" s="83" t="s">
        <v>56</v>
      </c>
      <c r="B14" s="83"/>
      <c r="C14" s="83" t="s">
        <v>609</v>
      </c>
      <c r="D14" s="83" t="s">
        <v>564</v>
      </c>
      <c r="E14" s="60">
        <v>7.4549000000000003</v>
      </c>
      <c r="F14" s="83">
        <v>8.3303999999999991</v>
      </c>
      <c r="G14" s="72">
        <f t="shared" si="0"/>
        <v>0.87549999999999883</v>
      </c>
      <c r="H14" s="46"/>
      <c r="I14" s="88">
        <v>64.400000000000006</v>
      </c>
      <c r="J14" s="92"/>
    </row>
    <row r="15" spans="1:10" ht="16.5" thickBot="1" x14ac:dyDescent="0.3">
      <c r="A15" s="83" t="s">
        <v>57</v>
      </c>
      <c r="B15" s="83"/>
      <c r="C15" s="83" t="s">
        <v>610</v>
      </c>
      <c r="D15" s="83" t="s">
        <v>564</v>
      </c>
      <c r="E15" s="60">
        <v>7.6761999999999997</v>
      </c>
      <c r="F15" s="83">
        <v>8.6149000000000004</v>
      </c>
      <c r="G15" s="72">
        <f t="shared" si="0"/>
        <v>0.93870000000000076</v>
      </c>
      <c r="H15" s="46"/>
      <c r="I15" s="88">
        <v>65.599999999999994</v>
      </c>
      <c r="J15" s="92"/>
    </row>
    <row r="16" spans="1:10" ht="16.5" thickBot="1" x14ac:dyDescent="0.3">
      <c r="A16" s="83" t="s">
        <v>58</v>
      </c>
      <c r="B16" s="83"/>
      <c r="C16" s="83" t="s">
        <v>611</v>
      </c>
      <c r="D16" s="83" t="s">
        <v>564</v>
      </c>
      <c r="E16" s="60">
        <v>4.0473999999999997</v>
      </c>
      <c r="F16" s="83">
        <v>4.5175999999999998</v>
      </c>
      <c r="G16" s="72">
        <f t="shared" si="0"/>
        <v>0.47020000000000017</v>
      </c>
      <c r="H16" s="46"/>
      <c r="I16" s="88">
        <v>40.9</v>
      </c>
      <c r="J16" s="92"/>
    </row>
    <row r="17" spans="1:10" ht="16.5" thickBot="1" x14ac:dyDescent="0.3">
      <c r="A17" s="83" t="s">
        <v>59</v>
      </c>
      <c r="B17" s="83"/>
      <c r="C17" s="83" t="s">
        <v>612</v>
      </c>
      <c r="D17" s="83" t="s">
        <v>564</v>
      </c>
      <c r="E17" s="60">
        <v>3.6339000000000001</v>
      </c>
      <c r="F17" s="83">
        <v>4.0315000000000003</v>
      </c>
      <c r="G17" s="72">
        <f t="shared" si="0"/>
        <v>0.39760000000000018</v>
      </c>
      <c r="H17" s="46"/>
      <c r="I17" s="88">
        <v>40.9</v>
      </c>
      <c r="J17" s="92"/>
    </row>
    <row r="18" spans="1:10" ht="16.5" thickBot="1" x14ac:dyDescent="0.3">
      <c r="A18" s="83" t="s">
        <v>60</v>
      </c>
      <c r="B18" s="83"/>
      <c r="C18" s="83" t="s">
        <v>613</v>
      </c>
      <c r="D18" s="83" t="s">
        <v>564</v>
      </c>
      <c r="E18" s="60">
        <v>5.2782</v>
      </c>
      <c r="F18" s="83">
        <v>5.9077999999999999</v>
      </c>
      <c r="G18" s="72">
        <f t="shared" si="0"/>
        <v>0.62959999999999994</v>
      </c>
      <c r="H18" s="46"/>
      <c r="I18" s="88">
        <v>64.400000000000006</v>
      </c>
      <c r="J18" s="92"/>
    </row>
    <row r="19" spans="1:10" ht="16.5" thickBot="1" x14ac:dyDescent="0.3">
      <c r="A19" s="83" t="s">
        <v>61</v>
      </c>
      <c r="B19" s="83"/>
      <c r="C19" s="83" t="s">
        <v>614</v>
      </c>
      <c r="D19" s="83" t="s">
        <v>564</v>
      </c>
      <c r="E19" s="60">
        <v>4.5012999999999996</v>
      </c>
      <c r="F19" s="83">
        <v>5.3055000000000003</v>
      </c>
      <c r="G19" s="72">
        <f t="shared" si="0"/>
        <v>0.80420000000000069</v>
      </c>
      <c r="H19" s="46"/>
      <c r="I19" s="88">
        <v>65.5</v>
      </c>
      <c r="J19" s="92"/>
    </row>
    <row r="20" spans="1:10" ht="16.5" thickBot="1" x14ac:dyDescent="0.3">
      <c r="A20" s="83" t="s">
        <v>62</v>
      </c>
      <c r="B20" s="83"/>
      <c r="C20" s="83" t="s">
        <v>615</v>
      </c>
      <c r="D20" s="83" t="s">
        <v>564</v>
      </c>
      <c r="E20" s="60">
        <v>4.2228000000000003</v>
      </c>
      <c r="F20" s="83">
        <v>4.7076000000000002</v>
      </c>
      <c r="G20" s="72">
        <f t="shared" si="0"/>
        <v>0.4847999999999999</v>
      </c>
      <c r="H20" s="46"/>
      <c r="I20" s="33">
        <v>41</v>
      </c>
      <c r="J20" s="92"/>
    </row>
    <row r="21" spans="1:10" ht="16.5" thickBot="1" x14ac:dyDescent="0.3">
      <c r="A21" s="83" t="s">
        <v>63</v>
      </c>
      <c r="B21" s="83"/>
      <c r="C21" s="83" t="s">
        <v>616</v>
      </c>
      <c r="D21" s="83" t="s">
        <v>564</v>
      </c>
      <c r="E21" s="60">
        <v>3.3513000000000002</v>
      </c>
      <c r="F21" s="83">
        <v>3.7248999999999999</v>
      </c>
      <c r="G21" s="72">
        <f t="shared" si="0"/>
        <v>0.37359999999999971</v>
      </c>
      <c r="H21" s="46"/>
      <c r="I21" s="88">
        <v>40.9</v>
      </c>
      <c r="J21" s="92"/>
    </row>
    <row r="22" spans="1:10" ht="16.5" thickBot="1" x14ac:dyDescent="0.3">
      <c r="A22" s="83" t="s">
        <v>64</v>
      </c>
      <c r="B22" s="83"/>
      <c r="C22" s="83" t="s">
        <v>617</v>
      </c>
      <c r="D22" s="83" t="s">
        <v>564</v>
      </c>
      <c r="E22" s="60">
        <v>5.6684999999999999</v>
      </c>
      <c r="F22" s="83">
        <v>6.3845000000000001</v>
      </c>
      <c r="G22" s="72">
        <f t="shared" si="0"/>
        <v>0.71600000000000019</v>
      </c>
      <c r="H22" s="46"/>
      <c r="I22" s="88">
        <v>64.400000000000006</v>
      </c>
      <c r="J22" s="92"/>
    </row>
    <row r="23" spans="1:10" ht="16.5" thickBot="1" x14ac:dyDescent="0.3">
      <c r="A23" s="83" t="s">
        <v>65</v>
      </c>
      <c r="B23" s="83"/>
      <c r="C23" s="83" t="s">
        <v>618</v>
      </c>
      <c r="D23" s="83" t="s">
        <v>564</v>
      </c>
      <c r="E23" s="60">
        <v>6.9465000000000003</v>
      </c>
      <c r="F23" s="83">
        <v>7.9036</v>
      </c>
      <c r="G23" s="72">
        <f t="shared" si="0"/>
        <v>0.95709999999999962</v>
      </c>
      <c r="H23" s="46"/>
      <c r="I23" s="88">
        <v>65.7</v>
      </c>
      <c r="J23" s="92"/>
    </row>
    <row r="24" spans="1:10" ht="16.5" thickBot="1" x14ac:dyDescent="0.3">
      <c r="A24" s="83" t="s">
        <v>66</v>
      </c>
      <c r="B24" s="83"/>
      <c r="C24" s="83" t="s">
        <v>619</v>
      </c>
      <c r="D24" s="83" t="s">
        <v>564</v>
      </c>
      <c r="E24" s="60">
        <v>3.6292</v>
      </c>
      <c r="F24" s="83">
        <v>4.0446999999999997</v>
      </c>
      <c r="G24" s="72">
        <f t="shared" si="0"/>
        <v>0.41549999999999976</v>
      </c>
      <c r="H24" s="46"/>
      <c r="I24" s="88">
        <v>40.6</v>
      </c>
      <c r="J24" s="92"/>
    </row>
    <row r="25" spans="1:10" ht="16.5" thickBot="1" x14ac:dyDescent="0.3">
      <c r="A25" s="83" t="s">
        <v>67</v>
      </c>
      <c r="B25" s="83"/>
      <c r="C25" s="83" t="s">
        <v>620</v>
      </c>
      <c r="D25" s="83" t="s">
        <v>564</v>
      </c>
      <c r="E25" s="60">
        <v>3.5501999999999998</v>
      </c>
      <c r="F25" s="83">
        <v>4.0109000000000004</v>
      </c>
      <c r="G25" s="72">
        <f t="shared" si="0"/>
        <v>0.46070000000000055</v>
      </c>
      <c r="H25" s="46"/>
      <c r="I25" s="88">
        <v>41.1</v>
      </c>
      <c r="J25" s="92"/>
    </row>
    <row r="26" spans="1:10" ht="16.5" thickBot="1" x14ac:dyDescent="0.3">
      <c r="A26" s="83" t="s">
        <v>68</v>
      </c>
      <c r="B26" s="83"/>
      <c r="C26" s="83" t="s">
        <v>621</v>
      </c>
      <c r="D26" s="83"/>
      <c r="E26" s="60">
        <v>5.2363</v>
      </c>
      <c r="F26" s="83">
        <v>5.8826000000000001</v>
      </c>
      <c r="G26" s="72">
        <f t="shared" si="0"/>
        <v>0.6463000000000001</v>
      </c>
      <c r="H26" s="46"/>
      <c r="I26" s="88">
        <v>64.5</v>
      </c>
      <c r="J26" s="92"/>
    </row>
    <row r="27" spans="1:10" ht="16.5" thickBot="1" x14ac:dyDescent="0.3">
      <c r="A27" s="83" t="s">
        <v>69</v>
      </c>
      <c r="B27" s="83"/>
      <c r="C27" s="83" t="s">
        <v>622</v>
      </c>
      <c r="D27" s="83" t="s">
        <v>564</v>
      </c>
      <c r="E27" s="60">
        <v>6.6148999999999996</v>
      </c>
      <c r="F27" s="83">
        <v>7.5842000000000001</v>
      </c>
      <c r="G27" s="72">
        <f t="shared" si="0"/>
        <v>0.96930000000000049</v>
      </c>
      <c r="H27" s="46"/>
      <c r="I27" s="88">
        <v>65.8</v>
      </c>
      <c r="J27" s="92"/>
    </row>
    <row r="28" spans="1:10" ht="16.5" thickBot="1" x14ac:dyDescent="0.3">
      <c r="A28" s="83" t="s">
        <v>70</v>
      </c>
      <c r="B28" s="83"/>
      <c r="C28" s="83" t="s">
        <v>623</v>
      </c>
      <c r="D28" s="83" t="s">
        <v>564</v>
      </c>
      <c r="E28" s="60">
        <v>3.8029000000000002</v>
      </c>
      <c r="F28" s="83">
        <v>4.2126999999999999</v>
      </c>
      <c r="G28" s="72">
        <f t="shared" si="0"/>
        <v>0.40979999999999972</v>
      </c>
      <c r="H28" s="46"/>
      <c r="I28" s="88">
        <v>40.9</v>
      </c>
      <c r="J28" s="92"/>
    </row>
    <row r="29" spans="1:10" ht="16.5" thickBot="1" x14ac:dyDescent="0.3">
      <c r="A29" s="83" t="s">
        <v>71</v>
      </c>
      <c r="B29" s="83"/>
      <c r="C29" s="83" t="s">
        <v>624</v>
      </c>
      <c r="D29" s="83" t="s">
        <v>564</v>
      </c>
      <c r="E29" s="60">
        <v>3.7277</v>
      </c>
      <c r="F29" s="83">
        <v>4.1687000000000003</v>
      </c>
      <c r="G29" s="72">
        <f t="shared" si="0"/>
        <v>0.44100000000000028</v>
      </c>
      <c r="H29" s="46"/>
      <c r="I29" s="88">
        <v>41.1</v>
      </c>
      <c r="J29" s="92"/>
    </row>
    <row r="30" spans="1:10" ht="16.5" thickBot="1" x14ac:dyDescent="0.3">
      <c r="A30" s="83" t="s">
        <v>72</v>
      </c>
      <c r="B30" s="83"/>
      <c r="C30" s="83" t="s">
        <v>625</v>
      </c>
      <c r="D30" s="83" t="s">
        <v>564</v>
      </c>
      <c r="E30" s="60">
        <v>5.8956999999999997</v>
      </c>
      <c r="F30" s="83">
        <v>6.6593999999999998</v>
      </c>
      <c r="G30" s="72">
        <f t="shared" si="0"/>
        <v>0.76370000000000005</v>
      </c>
      <c r="H30" s="46"/>
      <c r="I30" s="88">
        <v>64.400000000000006</v>
      </c>
      <c r="J30" s="92"/>
    </row>
    <row r="31" spans="1:10" ht="16.5" thickBot="1" x14ac:dyDescent="0.3">
      <c r="A31" s="83" t="s">
        <v>73</v>
      </c>
      <c r="B31" s="83"/>
      <c r="C31" s="83" t="s">
        <v>626</v>
      </c>
      <c r="D31" s="83" t="s">
        <v>564</v>
      </c>
      <c r="E31" s="60">
        <v>6.9253999999999998</v>
      </c>
      <c r="F31" s="83">
        <v>7.8876999999999997</v>
      </c>
      <c r="G31" s="72">
        <f t="shared" si="0"/>
        <v>0.96229999999999993</v>
      </c>
      <c r="H31" s="46"/>
      <c r="I31" s="88">
        <v>65.099999999999994</v>
      </c>
      <c r="J31" s="92"/>
    </row>
    <row r="32" spans="1:10" ht="16.5" thickBot="1" x14ac:dyDescent="0.3">
      <c r="A32" s="83" t="s">
        <v>74</v>
      </c>
      <c r="B32" s="83"/>
      <c r="C32" s="83" t="s">
        <v>627</v>
      </c>
      <c r="D32" s="83" t="s">
        <v>564</v>
      </c>
      <c r="E32" s="60">
        <v>4.2224000000000004</v>
      </c>
      <c r="F32" s="83">
        <v>4.7937000000000003</v>
      </c>
      <c r="G32" s="72">
        <f t="shared" si="0"/>
        <v>0.57129999999999992</v>
      </c>
      <c r="H32" s="46"/>
      <c r="I32" s="88">
        <v>40.700000000000003</v>
      </c>
      <c r="J32" s="92"/>
    </row>
    <row r="33" spans="1:12" ht="16.5" thickBot="1" x14ac:dyDescent="0.3">
      <c r="A33" s="83" t="s">
        <v>75</v>
      </c>
      <c r="B33" s="83"/>
      <c r="C33" s="83" t="s">
        <v>628</v>
      </c>
      <c r="D33" s="83" t="s">
        <v>564</v>
      </c>
      <c r="E33" s="60">
        <v>3.9706999999999999</v>
      </c>
      <c r="F33" s="83">
        <v>4.4032</v>
      </c>
      <c r="G33" s="72">
        <f t="shared" si="0"/>
        <v>0.43250000000000011</v>
      </c>
      <c r="H33" s="46"/>
      <c r="I33" s="88">
        <v>40.9</v>
      </c>
      <c r="J33" s="92"/>
    </row>
    <row r="34" spans="1:12" ht="16.5" thickBot="1" x14ac:dyDescent="0.3">
      <c r="A34" s="83" t="s">
        <v>76</v>
      </c>
      <c r="B34" s="83"/>
      <c r="C34" s="83" t="s">
        <v>629</v>
      </c>
      <c r="D34" s="83" t="s">
        <v>564</v>
      </c>
      <c r="E34" s="60">
        <v>6.5029000000000003</v>
      </c>
      <c r="F34" s="83">
        <v>7.3705999999999996</v>
      </c>
      <c r="G34" s="72">
        <f t="shared" si="0"/>
        <v>0.86769999999999925</v>
      </c>
      <c r="H34" s="46"/>
      <c r="I34" s="88">
        <v>64.3</v>
      </c>
      <c r="J34" s="92"/>
    </row>
    <row r="35" spans="1:12" ht="16.5" thickBot="1" x14ac:dyDescent="0.3">
      <c r="A35" s="83" t="s">
        <v>77</v>
      </c>
      <c r="B35" s="83"/>
      <c r="C35" s="83" t="s">
        <v>630</v>
      </c>
      <c r="D35" s="83" t="s">
        <v>564</v>
      </c>
      <c r="E35" s="60">
        <v>7.3098000000000001</v>
      </c>
      <c r="F35" s="83">
        <v>8.8276199999999996</v>
      </c>
      <c r="G35" s="72">
        <f t="shared" si="0"/>
        <v>1.5178199999999995</v>
      </c>
      <c r="H35" s="46"/>
      <c r="I35" s="88">
        <v>65.2</v>
      </c>
      <c r="J35" s="92"/>
    </row>
    <row r="36" spans="1:12" ht="16.5" thickBot="1" x14ac:dyDescent="0.3">
      <c r="A36" s="83" t="s">
        <v>78</v>
      </c>
      <c r="B36" s="83"/>
      <c r="C36" s="83" t="s">
        <v>631</v>
      </c>
      <c r="D36" s="83" t="s">
        <v>564</v>
      </c>
      <c r="E36" s="60">
        <v>4.6360999999999999</v>
      </c>
      <c r="F36" s="83">
        <v>5.1914999999999996</v>
      </c>
      <c r="G36" s="72">
        <f t="shared" si="0"/>
        <v>0.55539999999999967</v>
      </c>
      <c r="H36" s="46"/>
      <c r="I36" s="88">
        <v>40.6</v>
      </c>
      <c r="J36" s="92"/>
    </row>
    <row r="37" spans="1:12" ht="16.5" thickBot="1" x14ac:dyDescent="0.3">
      <c r="A37" s="50" t="s">
        <v>79</v>
      </c>
      <c r="B37" s="50"/>
      <c r="C37" s="50" t="s">
        <v>632</v>
      </c>
      <c r="D37" s="50" t="s">
        <v>564</v>
      </c>
      <c r="E37" s="73">
        <v>3.6535000000000002</v>
      </c>
      <c r="F37" s="78">
        <v>3.6535000000000002</v>
      </c>
      <c r="G37" s="78">
        <f t="shared" si="0"/>
        <v>0</v>
      </c>
      <c r="H37" s="69"/>
      <c r="I37" s="88"/>
      <c r="J37" s="92"/>
    </row>
    <row r="38" spans="1:12" ht="16.5" thickBot="1" x14ac:dyDescent="0.3">
      <c r="A38" s="83" t="s">
        <v>79</v>
      </c>
      <c r="B38" s="83"/>
      <c r="C38" s="83" t="s">
        <v>632</v>
      </c>
      <c r="D38" s="83" t="s">
        <v>564</v>
      </c>
      <c r="E38" s="60">
        <v>3.6535000000000002</v>
      </c>
      <c r="F38" s="83">
        <v>4.0944000000000003</v>
      </c>
      <c r="G38" s="72">
        <f t="shared" si="0"/>
        <v>0.44090000000000007</v>
      </c>
      <c r="H38" s="46"/>
      <c r="I38" s="88">
        <v>40.9</v>
      </c>
      <c r="J38" s="92"/>
    </row>
    <row r="39" spans="1:12" ht="16.5" thickBot="1" x14ac:dyDescent="0.3">
      <c r="A39" s="83" t="s">
        <v>80</v>
      </c>
      <c r="B39" s="83"/>
      <c r="C39" s="83"/>
      <c r="D39" s="83"/>
      <c r="E39" s="25">
        <v>3.3317000000000001</v>
      </c>
      <c r="F39" s="83">
        <v>3.3317000000000001</v>
      </c>
      <c r="G39" s="80">
        <f t="shared" si="0"/>
        <v>0</v>
      </c>
      <c r="H39" s="46">
        <f>I39*0.010595</f>
        <v>0.68125849999999999</v>
      </c>
      <c r="I39" s="88">
        <v>64.3</v>
      </c>
      <c r="J39" s="92">
        <v>-0.1026</v>
      </c>
      <c r="K39" s="112">
        <f>-J39</f>
        <v>0.1026</v>
      </c>
      <c r="L39" s="113">
        <f>K39*E572</f>
        <v>242.89318800000001</v>
      </c>
    </row>
    <row r="40" spans="1:12" ht="16.5" thickBot="1" x14ac:dyDescent="0.3">
      <c r="A40" s="83" t="s">
        <v>81</v>
      </c>
      <c r="B40" s="83"/>
      <c r="C40" s="83" t="s">
        <v>633</v>
      </c>
      <c r="D40" s="83" t="s">
        <v>564</v>
      </c>
      <c r="E40" s="60">
        <v>7.6247999999999996</v>
      </c>
      <c r="F40" s="83">
        <v>8.6251999999999995</v>
      </c>
      <c r="G40" s="72">
        <f t="shared" si="0"/>
        <v>1.0004</v>
      </c>
      <c r="H40" s="46"/>
      <c r="I40" s="88">
        <v>65.5</v>
      </c>
      <c r="J40" s="92"/>
      <c r="K40" s="112">
        <f t="shared" ref="K40:K103" si="1">-J40</f>
        <v>0</v>
      </c>
    </row>
    <row r="41" spans="1:12" ht="16.5" thickBot="1" x14ac:dyDescent="0.3">
      <c r="A41" s="83" t="s">
        <v>82</v>
      </c>
      <c r="B41" s="83"/>
      <c r="C41" s="83" t="s">
        <v>634</v>
      </c>
      <c r="D41" s="83" t="s">
        <v>564</v>
      </c>
      <c r="E41" s="60">
        <v>4.9333999999999998</v>
      </c>
      <c r="F41" s="83">
        <v>5.5038</v>
      </c>
      <c r="G41" s="72">
        <f t="shared" si="0"/>
        <v>0.57040000000000024</v>
      </c>
      <c r="H41" s="46"/>
      <c r="I41" s="88">
        <v>40.700000000000003</v>
      </c>
      <c r="J41" s="92"/>
      <c r="K41" s="112">
        <f t="shared" si="1"/>
        <v>0</v>
      </c>
    </row>
    <row r="42" spans="1:12" ht="16.5" thickBot="1" x14ac:dyDescent="0.3">
      <c r="A42" s="83" t="s">
        <v>83</v>
      </c>
      <c r="B42" s="83"/>
      <c r="C42" s="83" t="s">
        <v>635</v>
      </c>
      <c r="D42" s="83" t="s">
        <v>564</v>
      </c>
      <c r="E42" s="60">
        <v>4.6060999999999996</v>
      </c>
      <c r="F42" s="51">
        <v>5.2088000000000001</v>
      </c>
      <c r="G42" s="72">
        <f t="shared" si="0"/>
        <v>0.60270000000000046</v>
      </c>
      <c r="H42" s="46"/>
      <c r="I42" s="88">
        <v>40.799999999999997</v>
      </c>
      <c r="J42" s="92"/>
      <c r="K42" s="112">
        <f t="shared" si="1"/>
        <v>0</v>
      </c>
    </row>
    <row r="43" spans="1:12" ht="16.5" thickBot="1" x14ac:dyDescent="0.3">
      <c r="A43" s="83" t="s">
        <v>84</v>
      </c>
      <c r="B43" s="83"/>
      <c r="C43" s="83" t="s">
        <v>636</v>
      </c>
      <c r="D43" s="83" t="s">
        <v>564</v>
      </c>
      <c r="E43" s="60">
        <v>6.2031000000000001</v>
      </c>
      <c r="F43" s="83">
        <v>7.0423</v>
      </c>
      <c r="G43" s="72">
        <f t="shared" si="0"/>
        <v>0.83919999999999995</v>
      </c>
      <c r="H43" s="46"/>
      <c r="I43" s="88">
        <v>64.5</v>
      </c>
      <c r="J43" s="92"/>
      <c r="K43" s="112">
        <f t="shared" si="1"/>
        <v>0</v>
      </c>
    </row>
    <row r="44" spans="1:12" ht="16.5" thickBot="1" x14ac:dyDescent="0.3">
      <c r="A44" s="83" t="s">
        <v>85</v>
      </c>
      <c r="B44" s="83"/>
      <c r="C44" s="83" t="s">
        <v>636</v>
      </c>
      <c r="D44" s="83" t="s">
        <v>564</v>
      </c>
      <c r="E44" s="60">
        <v>8.2003000000000004</v>
      </c>
      <c r="F44" s="83">
        <v>9.0137</v>
      </c>
      <c r="G44" s="72">
        <f t="shared" si="0"/>
        <v>0.81339999999999968</v>
      </c>
      <c r="H44" s="46"/>
      <c r="I44" s="88">
        <v>60.9</v>
      </c>
      <c r="J44" s="92"/>
      <c r="K44" s="112">
        <f t="shared" si="1"/>
        <v>0</v>
      </c>
    </row>
    <row r="45" spans="1:12" ht="16.5" thickBot="1" x14ac:dyDescent="0.3">
      <c r="A45" s="83" t="s">
        <v>86</v>
      </c>
      <c r="B45" s="83"/>
      <c r="C45" s="83" t="s">
        <v>637</v>
      </c>
      <c r="D45" s="83" t="s">
        <v>564</v>
      </c>
      <c r="E45" s="60">
        <v>10.0138</v>
      </c>
      <c r="F45" s="83">
        <v>11.007300000000001</v>
      </c>
      <c r="G45" s="72">
        <f t="shared" si="0"/>
        <v>0.99350000000000094</v>
      </c>
      <c r="H45" s="46"/>
      <c r="I45" s="88">
        <v>63.1</v>
      </c>
      <c r="J45" s="92"/>
      <c r="K45" s="112">
        <f t="shared" si="1"/>
        <v>0</v>
      </c>
    </row>
    <row r="46" spans="1:12" ht="16.5" thickBot="1" x14ac:dyDescent="0.3">
      <c r="A46" s="50" t="s">
        <v>87</v>
      </c>
      <c r="B46" s="50"/>
      <c r="C46" s="50" t="s">
        <v>638</v>
      </c>
      <c r="D46" s="50" t="s">
        <v>564</v>
      </c>
      <c r="E46" s="73">
        <v>6.1565000000000003</v>
      </c>
      <c r="F46" s="78">
        <v>6.1565000000000003</v>
      </c>
      <c r="G46" s="78">
        <f t="shared" si="0"/>
        <v>0</v>
      </c>
      <c r="H46" s="69"/>
      <c r="I46" s="88"/>
      <c r="J46" s="92"/>
      <c r="K46" s="112">
        <f t="shared" si="1"/>
        <v>0</v>
      </c>
    </row>
    <row r="47" spans="1:12" ht="16.5" thickBot="1" x14ac:dyDescent="0.3">
      <c r="A47" s="83" t="s">
        <v>87</v>
      </c>
      <c r="B47" s="83"/>
      <c r="C47" s="83" t="s">
        <v>638</v>
      </c>
      <c r="D47" s="83" t="s">
        <v>564</v>
      </c>
      <c r="E47" s="60">
        <v>6.1565000000000003</v>
      </c>
      <c r="F47" s="83">
        <v>6.1844000000000001</v>
      </c>
      <c r="G47" s="72">
        <f t="shared" si="0"/>
        <v>2.7899999999999814E-2</v>
      </c>
      <c r="H47" s="46"/>
      <c r="I47" s="88">
        <v>49.1</v>
      </c>
      <c r="J47" s="92"/>
      <c r="K47" s="112">
        <f t="shared" si="1"/>
        <v>0</v>
      </c>
    </row>
    <row r="48" spans="1:12" ht="16.5" thickBot="1" x14ac:dyDescent="0.3">
      <c r="A48" s="83" t="s">
        <v>88</v>
      </c>
      <c r="B48" s="83"/>
      <c r="C48" s="83" t="s">
        <v>639</v>
      </c>
      <c r="D48" s="83" t="s">
        <v>564</v>
      </c>
      <c r="E48" s="60">
        <v>5.3338999999999999</v>
      </c>
      <c r="F48" s="83">
        <v>5.8810000000000002</v>
      </c>
      <c r="G48" s="72">
        <f t="shared" si="0"/>
        <v>0.54710000000000036</v>
      </c>
      <c r="H48" s="46"/>
      <c r="I48" s="88">
        <v>46.9</v>
      </c>
      <c r="J48" s="92"/>
      <c r="K48" s="112">
        <f t="shared" si="1"/>
        <v>0</v>
      </c>
    </row>
    <row r="49" spans="1:11" ht="15.95" customHeight="1" thickBot="1" x14ac:dyDescent="0.3">
      <c r="A49" s="83" t="s">
        <v>89</v>
      </c>
      <c r="B49" s="83"/>
      <c r="C49" s="83" t="s">
        <v>640</v>
      </c>
      <c r="D49" s="83" t="s">
        <v>564</v>
      </c>
      <c r="E49" s="60">
        <v>9.4216999999999995</v>
      </c>
      <c r="F49" s="83">
        <v>10.084899999999999</v>
      </c>
      <c r="G49" s="72">
        <f t="shared" si="0"/>
        <v>0.66319999999999979</v>
      </c>
      <c r="H49" s="46"/>
      <c r="I49" s="33">
        <v>62</v>
      </c>
      <c r="J49" s="92"/>
      <c r="K49" s="112">
        <f t="shared" si="1"/>
        <v>0</v>
      </c>
    </row>
    <row r="50" spans="1:11" ht="15.95" customHeight="1" thickBot="1" x14ac:dyDescent="0.3">
      <c r="A50" s="83" t="s">
        <v>90</v>
      </c>
      <c r="B50" s="83"/>
      <c r="C50" s="83" t="s">
        <v>641</v>
      </c>
      <c r="D50" s="83" t="s">
        <v>564</v>
      </c>
      <c r="E50" s="60">
        <v>7.9301000000000004</v>
      </c>
      <c r="F50" s="83">
        <v>9.0061999999999998</v>
      </c>
      <c r="G50" s="72">
        <f t="shared" si="0"/>
        <v>1.0760999999999994</v>
      </c>
      <c r="H50" s="46"/>
      <c r="I50" s="88">
        <v>57.8</v>
      </c>
      <c r="J50" s="92"/>
      <c r="K50" s="112">
        <f t="shared" si="1"/>
        <v>0</v>
      </c>
    </row>
    <row r="51" spans="1:11" ht="15.95" customHeight="1" thickBot="1" x14ac:dyDescent="0.3">
      <c r="A51" s="83" t="s">
        <v>91</v>
      </c>
      <c r="B51" s="83"/>
      <c r="C51" s="83" t="s">
        <v>642</v>
      </c>
      <c r="D51" s="83" t="s">
        <v>564</v>
      </c>
      <c r="E51" s="60">
        <v>4.7298</v>
      </c>
      <c r="F51" s="83">
        <v>5.2207999999999997</v>
      </c>
      <c r="G51" s="72">
        <f t="shared" si="0"/>
        <v>0.49099999999999966</v>
      </c>
      <c r="H51" s="46"/>
      <c r="I51" s="33">
        <v>40</v>
      </c>
      <c r="J51" s="92"/>
      <c r="K51" s="112">
        <f t="shared" si="1"/>
        <v>0</v>
      </c>
    </row>
    <row r="52" spans="1:11" ht="15.95" customHeight="1" thickBot="1" x14ac:dyDescent="0.3">
      <c r="A52" s="83" t="s">
        <v>92</v>
      </c>
      <c r="B52" s="83"/>
      <c r="C52" s="83" t="s">
        <v>643</v>
      </c>
      <c r="D52" s="83" t="s">
        <v>564</v>
      </c>
      <c r="E52" s="61">
        <v>7.6139999999999999</v>
      </c>
      <c r="F52" s="83">
        <v>8.6081000000000003</v>
      </c>
      <c r="G52" s="72">
        <f t="shared" si="0"/>
        <v>0.99410000000000043</v>
      </c>
      <c r="H52" s="46"/>
      <c r="I52" s="88">
        <v>62.7</v>
      </c>
      <c r="J52" s="92"/>
      <c r="K52" s="112">
        <f t="shared" si="1"/>
        <v>0</v>
      </c>
    </row>
    <row r="53" spans="1:11" ht="15.95" customHeight="1" thickBot="1" x14ac:dyDescent="0.3">
      <c r="A53" s="83" t="s">
        <v>93</v>
      </c>
      <c r="B53" s="83"/>
      <c r="C53" s="83" t="s">
        <v>644</v>
      </c>
      <c r="D53" s="83" t="s">
        <v>564</v>
      </c>
      <c r="E53" s="60">
        <v>3.2538999999999998</v>
      </c>
      <c r="F53" s="83">
        <v>3.8094000000000001</v>
      </c>
      <c r="G53" s="72">
        <f t="shared" si="0"/>
        <v>0.55550000000000033</v>
      </c>
      <c r="H53" s="46"/>
      <c r="I53" s="88">
        <v>48.6</v>
      </c>
      <c r="J53" s="92"/>
      <c r="K53" s="112">
        <f t="shared" si="1"/>
        <v>0</v>
      </c>
    </row>
    <row r="54" spans="1:11" ht="15.95" customHeight="1" thickBot="1" x14ac:dyDescent="0.3">
      <c r="A54" s="83" t="s">
        <v>94</v>
      </c>
      <c r="B54" s="83"/>
      <c r="C54" s="83" t="s">
        <v>645</v>
      </c>
      <c r="D54" s="83" t="s">
        <v>564</v>
      </c>
      <c r="E54" s="60">
        <v>2.9500999999999999</v>
      </c>
      <c r="F54" s="83">
        <v>3.3136999999999999</v>
      </c>
      <c r="G54" s="72">
        <f t="shared" si="0"/>
        <v>0.36359999999999992</v>
      </c>
      <c r="H54" s="46"/>
      <c r="I54" s="88">
        <v>46.8</v>
      </c>
      <c r="J54" s="92"/>
      <c r="K54" s="112">
        <f t="shared" si="1"/>
        <v>0</v>
      </c>
    </row>
    <row r="55" spans="1:11" ht="15.95" customHeight="1" thickBot="1" x14ac:dyDescent="0.3">
      <c r="A55" s="83" t="s">
        <v>95</v>
      </c>
      <c r="B55" s="83"/>
      <c r="C55" s="83" t="s">
        <v>646</v>
      </c>
      <c r="D55" s="83" t="s">
        <v>564</v>
      </c>
      <c r="E55" s="60">
        <v>5.1638000000000002</v>
      </c>
      <c r="F55" s="83">
        <v>5.8305999999999996</v>
      </c>
      <c r="G55" s="72">
        <f t="shared" si="0"/>
        <v>0.66679999999999939</v>
      </c>
      <c r="H55" s="46"/>
      <c r="I55" s="88">
        <v>61.9</v>
      </c>
      <c r="J55" s="92"/>
      <c r="K55" s="112">
        <f t="shared" si="1"/>
        <v>0</v>
      </c>
    </row>
    <row r="56" spans="1:11" ht="15.95" customHeight="1" thickBot="1" x14ac:dyDescent="0.3">
      <c r="A56" s="83" t="s">
        <v>96</v>
      </c>
      <c r="B56" s="83"/>
      <c r="C56" s="83" t="s">
        <v>647</v>
      </c>
      <c r="D56" s="83" t="s">
        <v>564</v>
      </c>
      <c r="E56" s="60">
        <v>4.0555000000000003</v>
      </c>
      <c r="F56" s="83">
        <v>4.5891999999999999</v>
      </c>
      <c r="G56" s="72">
        <f t="shared" si="0"/>
        <v>0.53369999999999962</v>
      </c>
      <c r="H56" s="46"/>
      <c r="I56" s="88">
        <v>57.6</v>
      </c>
      <c r="J56" s="92"/>
      <c r="K56" s="112">
        <f t="shared" si="1"/>
        <v>0</v>
      </c>
    </row>
    <row r="57" spans="1:11" ht="15.95" customHeight="1" thickBot="1" x14ac:dyDescent="0.3">
      <c r="A57" s="51" t="s">
        <v>97</v>
      </c>
      <c r="B57" s="51"/>
      <c r="C57" s="51" t="s">
        <v>648</v>
      </c>
      <c r="D57" s="51" t="s">
        <v>564</v>
      </c>
      <c r="E57" s="76">
        <v>2.7526999999999999</v>
      </c>
      <c r="F57" s="79">
        <v>2.7526999999999999</v>
      </c>
      <c r="G57" s="80">
        <f t="shared" si="0"/>
        <v>0</v>
      </c>
      <c r="H57" s="47">
        <f>I57*0.010595</f>
        <v>0.42380000000000001</v>
      </c>
      <c r="I57" s="33">
        <v>40</v>
      </c>
      <c r="J57" s="92"/>
      <c r="K57" s="112">
        <f t="shared" si="1"/>
        <v>0</v>
      </c>
    </row>
    <row r="58" spans="1:11" ht="15.95" customHeight="1" thickBot="1" x14ac:dyDescent="0.3">
      <c r="A58" s="83" t="s">
        <v>98</v>
      </c>
      <c r="B58" s="83"/>
      <c r="C58" s="83" t="s">
        <v>649</v>
      </c>
      <c r="D58" s="83" t="s">
        <v>564</v>
      </c>
      <c r="E58" s="60">
        <v>6.9793000000000003</v>
      </c>
      <c r="F58" s="83">
        <v>7.7561</v>
      </c>
      <c r="G58" s="72">
        <f t="shared" si="0"/>
        <v>0.77679999999999971</v>
      </c>
      <c r="H58" s="46"/>
      <c r="I58" s="88">
        <v>62.8</v>
      </c>
      <c r="J58" s="92"/>
      <c r="K58" s="112">
        <f t="shared" si="1"/>
        <v>0</v>
      </c>
    </row>
    <row r="59" spans="1:11" ht="15.95" customHeight="1" thickBot="1" x14ac:dyDescent="0.3">
      <c r="A59" s="83" t="s">
        <v>99</v>
      </c>
      <c r="B59" s="83"/>
      <c r="C59" s="83" t="s">
        <v>650</v>
      </c>
      <c r="D59" s="83" t="s">
        <v>564</v>
      </c>
      <c r="E59" s="60">
        <v>3.1566999999999998</v>
      </c>
      <c r="F59" s="83">
        <v>3.5727000000000002</v>
      </c>
      <c r="G59" s="72">
        <f t="shared" si="0"/>
        <v>0.41600000000000037</v>
      </c>
      <c r="H59" s="46"/>
      <c r="I59" s="88">
        <v>48.6</v>
      </c>
      <c r="J59" s="92"/>
      <c r="K59" s="112">
        <f t="shared" si="1"/>
        <v>0</v>
      </c>
    </row>
    <row r="60" spans="1:11" ht="15.95" customHeight="1" thickBot="1" x14ac:dyDescent="0.3">
      <c r="A60" s="83" t="s">
        <v>100</v>
      </c>
      <c r="B60" s="83"/>
      <c r="C60" s="83" t="s">
        <v>651</v>
      </c>
      <c r="D60" s="83" t="s">
        <v>564</v>
      </c>
      <c r="E60" s="60">
        <v>2.9634</v>
      </c>
      <c r="F60" s="83">
        <v>3.3395999999999999</v>
      </c>
      <c r="G60" s="72">
        <f t="shared" si="0"/>
        <v>0.37619999999999987</v>
      </c>
      <c r="H60" s="46"/>
      <c r="I60" s="88">
        <v>46.7</v>
      </c>
      <c r="J60" s="92"/>
      <c r="K60" s="112">
        <f t="shared" si="1"/>
        <v>0</v>
      </c>
    </row>
    <row r="61" spans="1:11" ht="15.95" customHeight="1" thickBot="1" x14ac:dyDescent="0.3">
      <c r="A61" s="83" t="s">
        <v>101</v>
      </c>
      <c r="B61" s="83"/>
      <c r="C61" s="83" t="s">
        <v>652</v>
      </c>
      <c r="D61" s="83" t="s">
        <v>564</v>
      </c>
      <c r="E61" s="60">
        <v>4.9862000000000002</v>
      </c>
      <c r="F61" s="83">
        <v>5.9683999999999999</v>
      </c>
      <c r="G61" s="72">
        <f t="shared" si="0"/>
        <v>0.98219999999999974</v>
      </c>
      <c r="H61" s="46"/>
      <c r="I61" s="88">
        <v>61.8</v>
      </c>
      <c r="J61" s="92"/>
      <c r="K61" s="112">
        <f t="shared" si="1"/>
        <v>0</v>
      </c>
    </row>
    <row r="62" spans="1:11" ht="15.95" customHeight="1" thickBot="1" x14ac:dyDescent="0.3">
      <c r="A62" s="50" t="s">
        <v>102</v>
      </c>
      <c r="B62" s="50"/>
      <c r="C62" s="50" t="s">
        <v>653</v>
      </c>
      <c r="D62" s="50" t="s">
        <v>564</v>
      </c>
      <c r="E62" s="73">
        <v>5.2371999999999996</v>
      </c>
      <c r="F62" s="78">
        <v>5.2371999999999996</v>
      </c>
      <c r="G62" s="78">
        <f t="shared" si="0"/>
        <v>0</v>
      </c>
      <c r="H62" s="69"/>
      <c r="I62" s="88"/>
      <c r="J62" s="92"/>
      <c r="K62" s="112">
        <f t="shared" si="1"/>
        <v>0</v>
      </c>
    </row>
    <row r="63" spans="1:11" ht="15.95" customHeight="1" thickBot="1" x14ac:dyDescent="0.3">
      <c r="A63" s="83" t="s">
        <v>102</v>
      </c>
      <c r="B63" s="83"/>
      <c r="C63" s="83" t="s">
        <v>653</v>
      </c>
      <c r="D63" s="83" t="s">
        <v>564</v>
      </c>
      <c r="E63" s="60">
        <v>5.2371999999999996</v>
      </c>
      <c r="F63" s="83">
        <v>5.9013</v>
      </c>
      <c r="G63" s="72">
        <f t="shared" si="0"/>
        <v>0.66410000000000036</v>
      </c>
      <c r="H63" s="46"/>
      <c r="I63" s="88">
        <v>57.9</v>
      </c>
      <c r="J63" s="92"/>
      <c r="K63" s="112">
        <f t="shared" si="1"/>
        <v>0</v>
      </c>
    </row>
    <row r="64" spans="1:11" ht="15.95" customHeight="1" thickBot="1" x14ac:dyDescent="0.3">
      <c r="A64" s="83" t="s">
        <v>103</v>
      </c>
      <c r="B64" s="83"/>
      <c r="C64" s="83" t="s">
        <v>654</v>
      </c>
      <c r="D64" s="83" t="s">
        <v>564</v>
      </c>
      <c r="E64" s="60">
        <v>3.9872000000000001</v>
      </c>
      <c r="F64" s="83">
        <v>4.2796000000000003</v>
      </c>
      <c r="G64" s="72">
        <f t="shared" si="0"/>
        <v>0.29240000000000022</v>
      </c>
      <c r="H64" s="46"/>
      <c r="I64" s="88">
        <v>39.9</v>
      </c>
      <c r="J64" s="92"/>
      <c r="K64" s="112">
        <f t="shared" si="1"/>
        <v>0</v>
      </c>
    </row>
    <row r="65" spans="1:11" ht="16.5" thickBot="1" x14ac:dyDescent="0.3">
      <c r="A65" s="83" t="s">
        <v>104</v>
      </c>
      <c r="B65" s="83"/>
      <c r="C65" s="83" t="s">
        <v>655</v>
      </c>
      <c r="D65" s="83" t="s">
        <v>564</v>
      </c>
      <c r="E65" s="60">
        <v>6.5846</v>
      </c>
      <c r="F65" s="83">
        <v>7.4058000000000002</v>
      </c>
      <c r="G65" s="72">
        <f t="shared" si="0"/>
        <v>0.82120000000000015</v>
      </c>
      <c r="H65" s="46"/>
      <c r="I65" s="88">
        <v>63.1</v>
      </c>
      <c r="J65" s="92"/>
      <c r="K65" s="112">
        <f t="shared" si="1"/>
        <v>0</v>
      </c>
    </row>
    <row r="66" spans="1:11" ht="16.5" thickBot="1" x14ac:dyDescent="0.3">
      <c r="A66" s="83" t="s">
        <v>105</v>
      </c>
      <c r="B66" s="83"/>
      <c r="C66" s="83" t="s">
        <v>656</v>
      </c>
      <c r="D66" s="83" t="s">
        <v>564</v>
      </c>
      <c r="E66" s="60">
        <v>3.4081999999999999</v>
      </c>
      <c r="F66" s="83">
        <v>3.8839000000000001</v>
      </c>
      <c r="G66" s="72">
        <f t="shared" si="0"/>
        <v>0.47570000000000023</v>
      </c>
      <c r="H66" s="46"/>
      <c r="I66" s="88">
        <v>48.8</v>
      </c>
      <c r="J66" s="92"/>
      <c r="K66" s="112">
        <f t="shared" si="1"/>
        <v>0</v>
      </c>
    </row>
    <row r="67" spans="1:11" ht="16.5" thickBot="1" x14ac:dyDescent="0.3">
      <c r="A67" s="83" t="s">
        <v>106</v>
      </c>
      <c r="B67" s="83"/>
      <c r="C67" s="83" t="s">
        <v>657</v>
      </c>
      <c r="D67" s="83" t="s">
        <v>564</v>
      </c>
      <c r="E67" s="60">
        <v>3.2082000000000002</v>
      </c>
      <c r="F67" s="83">
        <v>3.6476000000000002</v>
      </c>
      <c r="G67" s="72">
        <f t="shared" si="0"/>
        <v>0.43940000000000001</v>
      </c>
      <c r="H67" s="46"/>
      <c r="I67" s="88">
        <v>46.9</v>
      </c>
      <c r="J67" s="92"/>
      <c r="K67" s="112">
        <f t="shared" si="1"/>
        <v>0</v>
      </c>
    </row>
    <row r="68" spans="1:11" ht="24" customHeight="1" thickBot="1" x14ac:dyDescent="0.3">
      <c r="A68" s="83" t="s">
        <v>107</v>
      </c>
      <c r="B68" s="83"/>
      <c r="C68" s="83" t="s">
        <v>658</v>
      </c>
      <c r="D68" s="83" t="s">
        <v>564</v>
      </c>
      <c r="E68" s="60">
        <v>3.8227000000000002</v>
      </c>
      <c r="F68" s="83">
        <v>4.2336999999999998</v>
      </c>
      <c r="G68" s="72">
        <f t="shared" si="0"/>
        <v>0.41099999999999959</v>
      </c>
      <c r="H68" s="46"/>
      <c r="I68" s="88">
        <v>61.8</v>
      </c>
      <c r="J68" s="92"/>
      <c r="K68" s="112">
        <f t="shared" si="1"/>
        <v>0</v>
      </c>
    </row>
    <row r="69" spans="1:11" ht="29.25" customHeight="1" thickBot="1" x14ac:dyDescent="0.3">
      <c r="A69" s="83" t="s">
        <v>108</v>
      </c>
      <c r="B69" s="83"/>
      <c r="C69" s="83" t="s">
        <v>659</v>
      </c>
      <c r="D69" s="83" t="s">
        <v>564</v>
      </c>
      <c r="E69" s="61">
        <v>4.9889999999999999</v>
      </c>
      <c r="F69" s="83">
        <v>5.7282000000000002</v>
      </c>
      <c r="G69" s="72">
        <f t="shared" si="0"/>
        <v>0.7392000000000003</v>
      </c>
      <c r="H69" s="46"/>
      <c r="I69" s="88">
        <v>57.9</v>
      </c>
      <c r="J69" s="92"/>
      <c r="K69" s="112">
        <f t="shared" si="1"/>
        <v>0</v>
      </c>
    </row>
    <row r="70" spans="1:11" ht="16.5" thickBot="1" x14ac:dyDescent="0.3">
      <c r="A70" s="83" t="s">
        <v>109</v>
      </c>
      <c r="B70" s="83"/>
      <c r="C70" s="83" t="s">
        <v>660</v>
      </c>
      <c r="D70" s="83" t="s">
        <v>564</v>
      </c>
      <c r="E70" s="60">
        <v>3.9447999999999999</v>
      </c>
      <c r="F70" s="83">
        <v>4.1146000000000003</v>
      </c>
      <c r="G70" s="72">
        <f t="shared" si="0"/>
        <v>0.1698000000000004</v>
      </c>
      <c r="H70" s="46"/>
      <c r="I70" s="88">
        <v>39.9</v>
      </c>
      <c r="J70" s="92"/>
      <c r="K70" s="112">
        <f t="shared" si="1"/>
        <v>0</v>
      </c>
    </row>
    <row r="71" spans="1:11" ht="16.5" thickBot="1" x14ac:dyDescent="0.3">
      <c r="A71" s="83" t="s">
        <v>110</v>
      </c>
      <c r="B71" s="83"/>
      <c r="C71" s="83" t="s">
        <v>661</v>
      </c>
      <c r="D71" s="83" t="s">
        <v>564</v>
      </c>
      <c r="E71" s="60">
        <v>7.3867000000000003</v>
      </c>
      <c r="F71" s="83">
        <v>7.8230000000000004</v>
      </c>
      <c r="G71" s="72">
        <f t="shared" si="0"/>
        <v>0.43630000000000013</v>
      </c>
      <c r="H71" s="46"/>
      <c r="I71" s="33">
        <v>63</v>
      </c>
      <c r="J71" s="92"/>
      <c r="K71" s="112">
        <f t="shared" si="1"/>
        <v>0</v>
      </c>
    </row>
    <row r="72" spans="1:11" ht="16.5" thickBot="1" x14ac:dyDescent="0.3">
      <c r="A72" s="83" t="s">
        <v>111</v>
      </c>
      <c r="B72" s="83"/>
      <c r="C72" s="83" t="s">
        <v>662</v>
      </c>
      <c r="D72" s="83" t="s">
        <v>564</v>
      </c>
      <c r="E72" s="60">
        <v>4.6967999999999996</v>
      </c>
      <c r="F72" s="83">
        <v>5.3849999999999998</v>
      </c>
      <c r="G72" s="72">
        <f t="shared" ref="G72:G135" si="2">F72-E72</f>
        <v>0.68820000000000014</v>
      </c>
      <c r="H72" s="46"/>
      <c r="I72" s="88">
        <v>48.8</v>
      </c>
      <c r="J72" s="92"/>
      <c r="K72" s="112">
        <f t="shared" si="1"/>
        <v>0</v>
      </c>
    </row>
    <row r="73" spans="1:11" ht="16.5" thickBot="1" x14ac:dyDescent="0.3">
      <c r="A73" s="83" t="s">
        <v>112</v>
      </c>
      <c r="B73" s="83"/>
      <c r="C73" s="83" t="s">
        <v>663</v>
      </c>
      <c r="D73" s="83" t="s">
        <v>564</v>
      </c>
      <c r="E73" s="61">
        <v>4.2229999999999999</v>
      </c>
      <c r="F73" s="83">
        <v>4.6768999999999998</v>
      </c>
      <c r="G73" s="72">
        <f t="shared" si="2"/>
        <v>0.45389999999999997</v>
      </c>
      <c r="H73" s="46"/>
      <c r="I73" s="88">
        <v>46.8</v>
      </c>
      <c r="J73" s="92"/>
      <c r="K73" s="112">
        <f t="shared" si="1"/>
        <v>0</v>
      </c>
    </row>
    <row r="74" spans="1:11" ht="16.5" thickBot="1" x14ac:dyDescent="0.3">
      <c r="A74" s="83" t="s">
        <v>113</v>
      </c>
      <c r="B74" s="83"/>
      <c r="C74" s="83" t="s">
        <v>664</v>
      </c>
      <c r="D74" s="83" t="s">
        <v>564</v>
      </c>
      <c r="E74" s="60">
        <v>4.4108999999999998</v>
      </c>
      <c r="F74" s="83">
        <v>5.1314000000000002</v>
      </c>
      <c r="G74" s="72">
        <f t="shared" si="2"/>
        <v>0.72050000000000036</v>
      </c>
      <c r="H74" s="46"/>
      <c r="I74" s="88">
        <v>61.9</v>
      </c>
      <c r="J74" s="92"/>
      <c r="K74" s="112">
        <f t="shared" si="1"/>
        <v>0</v>
      </c>
    </row>
    <row r="75" spans="1:11" ht="16.5" thickBot="1" x14ac:dyDescent="0.3">
      <c r="A75" s="83" t="s">
        <v>114</v>
      </c>
      <c r="B75" s="83"/>
      <c r="C75" s="83" t="s">
        <v>665</v>
      </c>
      <c r="D75" s="83" t="s">
        <v>564</v>
      </c>
      <c r="E75" s="60">
        <v>5.1041999999999996</v>
      </c>
      <c r="F75" s="83">
        <v>6.0061999999999998</v>
      </c>
      <c r="G75" s="72">
        <f t="shared" si="2"/>
        <v>0.90200000000000014</v>
      </c>
      <c r="H75" s="46"/>
      <c r="I75" s="88">
        <v>57.8</v>
      </c>
      <c r="J75" s="92"/>
      <c r="K75" s="112">
        <f t="shared" si="1"/>
        <v>0</v>
      </c>
    </row>
    <row r="76" spans="1:11" ht="16.5" thickBot="1" x14ac:dyDescent="0.3">
      <c r="A76" s="83" t="s">
        <v>115</v>
      </c>
      <c r="B76" s="83"/>
      <c r="C76" s="83" t="s">
        <v>666</v>
      </c>
      <c r="D76" s="83" t="s">
        <v>564</v>
      </c>
      <c r="E76" s="60">
        <v>3.5457999999999998</v>
      </c>
      <c r="F76" s="83">
        <v>4.0838999999999999</v>
      </c>
      <c r="G76" s="72">
        <f t="shared" si="2"/>
        <v>0.53810000000000002</v>
      </c>
      <c r="H76" s="46"/>
      <c r="I76" s="88"/>
      <c r="J76" s="92"/>
      <c r="K76" s="112">
        <f t="shared" si="1"/>
        <v>0</v>
      </c>
    </row>
    <row r="77" spans="1:11" ht="16.5" thickBot="1" x14ac:dyDescent="0.3">
      <c r="A77" s="50" t="s">
        <v>116</v>
      </c>
      <c r="B77" s="50"/>
      <c r="C77" s="50" t="s">
        <v>667</v>
      </c>
      <c r="D77" s="50" t="s">
        <v>564</v>
      </c>
      <c r="E77" s="73">
        <v>7.5159000000000002</v>
      </c>
      <c r="F77" s="78">
        <v>7.5159000000000002</v>
      </c>
      <c r="G77" s="78">
        <f t="shared" si="2"/>
        <v>0</v>
      </c>
      <c r="H77" s="69"/>
      <c r="I77" s="33">
        <v>40</v>
      </c>
      <c r="J77" s="92"/>
      <c r="K77" s="112">
        <f t="shared" si="1"/>
        <v>0</v>
      </c>
    </row>
    <row r="78" spans="1:11" ht="16.5" thickBot="1" x14ac:dyDescent="0.3">
      <c r="A78" s="83" t="s">
        <v>116</v>
      </c>
      <c r="B78" s="83"/>
      <c r="C78" s="83" t="s">
        <v>667</v>
      </c>
      <c r="D78" s="83" t="s">
        <v>564</v>
      </c>
      <c r="E78" s="60">
        <v>7.5159000000000002</v>
      </c>
      <c r="F78" s="83">
        <v>8.5563000000000002</v>
      </c>
      <c r="G78" s="72">
        <f t="shared" si="2"/>
        <v>1.0404</v>
      </c>
      <c r="H78" s="46"/>
      <c r="I78" s="88">
        <v>63.1</v>
      </c>
      <c r="J78" s="92"/>
      <c r="K78" s="112">
        <f t="shared" si="1"/>
        <v>0</v>
      </c>
    </row>
    <row r="79" spans="1:11" ht="16.5" thickBot="1" x14ac:dyDescent="0.3">
      <c r="A79" s="83" t="s">
        <v>117</v>
      </c>
      <c r="B79" s="83"/>
      <c r="C79" s="83" t="s">
        <v>668</v>
      </c>
      <c r="D79" s="83" t="s">
        <v>564</v>
      </c>
      <c r="E79" s="60">
        <v>4.8880999999999997</v>
      </c>
      <c r="F79" s="83">
        <v>5.3377999999999997</v>
      </c>
      <c r="G79" s="72">
        <f t="shared" si="2"/>
        <v>0.44969999999999999</v>
      </c>
      <c r="H79" s="46"/>
      <c r="I79" s="88">
        <v>48.7</v>
      </c>
      <c r="J79" s="92"/>
      <c r="K79" s="112">
        <f t="shared" si="1"/>
        <v>0</v>
      </c>
    </row>
    <row r="80" spans="1:11" ht="16.5" thickBot="1" x14ac:dyDescent="0.3">
      <c r="A80" s="83" t="s">
        <v>118</v>
      </c>
      <c r="B80" s="83"/>
      <c r="C80" s="83" t="s">
        <v>669</v>
      </c>
      <c r="D80" s="83" t="s">
        <v>564</v>
      </c>
      <c r="E80" s="60">
        <v>4.7230999999999996</v>
      </c>
      <c r="F80" s="83">
        <v>5.1914999999999996</v>
      </c>
      <c r="G80" s="72">
        <f t="shared" si="2"/>
        <v>0.46839999999999993</v>
      </c>
      <c r="H80" s="46"/>
      <c r="I80" s="88">
        <v>46.7</v>
      </c>
      <c r="J80" s="92"/>
      <c r="K80" s="112">
        <f t="shared" si="1"/>
        <v>0</v>
      </c>
    </row>
    <row r="81" spans="1:11" ht="16.5" thickBot="1" x14ac:dyDescent="0.3">
      <c r="A81" s="83" t="s">
        <v>119</v>
      </c>
      <c r="B81" s="83"/>
      <c r="C81" s="83" t="s">
        <v>670</v>
      </c>
      <c r="D81" s="83" t="s">
        <v>564</v>
      </c>
      <c r="E81" s="60">
        <v>6.7556000000000003</v>
      </c>
      <c r="F81" s="83">
        <v>7.2596999999999996</v>
      </c>
      <c r="G81" s="72">
        <f t="shared" si="2"/>
        <v>0.50409999999999933</v>
      </c>
      <c r="H81" s="46"/>
      <c r="I81" s="88">
        <v>61.9</v>
      </c>
      <c r="J81" s="92"/>
      <c r="K81" s="112">
        <f t="shared" si="1"/>
        <v>0</v>
      </c>
    </row>
    <row r="82" spans="1:11" ht="33.75" customHeight="1" thickBot="1" x14ac:dyDescent="0.3">
      <c r="A82" s="50" t="s">
        <v>119</v>
      </c>
      <c r="B82" s="50"/>
      <c r="C82" s="50" t="s">
        <v>670</v>
      </c>
      <c r="D82" s="50" t="s">
        <v>564</v>
      </c>
      <c r="E82" s="73">
        <v>6.7556000000000003</v>
      </c>
      <c r="F82" s="78">
        <v>6.7556000000000003</v>
      </c>
      <c r="G82" s="78">
        <f t="shared" si="2"/>
        <v>0</v>
      </c>
      <c r="H82" s="69"/>
      <c r="I82" s="88"/>
      <c r="J82" s="92"/>
      <c r="K82" s="112">
        <f t="shared" si="1"/>
        <v>0</v>
      </c>
    </row>
    <row r="83" spans="1:11" ht="33.75" customHeight="1" thickBot="1" x14ac:dyDescent="0.3">
      <c r="A83" s="83" t="s">
        <v>120</v>
      </c>
      <c r="B83" s="83"/>
      <c r="C83" s="83" t="s">
        <v>671</v>
      </c>
      <c r="D83" s="83" t="s">
        <v>564</v>
      </c>
      <c r="E83" s="60">
        <v>3.2965</v>
      </c>
      <c r="F83" s="83">
        <v>3.6730999999999998</v>
      </c>
      <c r="G83" s="72">
        <f t="shared" si="2"/>
        <v>0.37659999999999982</v>
      </c>
      <c r="H83" s="46"/>
      <c r="I83" s="88">
        <v>57.6</v>
      </c>
      <c r="J83" s="92"/>
      <c r="K83" s="112">
        <f t="shared" si="1"/>
        <v>0</v>
      </c>
    </row>
    <row r="84" spans="1:11" ht="16.5" thickBot="1" x14ac:dyDescent="0.3">
      <c r="A84" s="83" t="s">
        <v>121</v>
      </c>
      <c r="B84" s="83"/>
      <c r="C84" s="83">
        <v>3462011</v>
      </c>
      <c r="D84" s="83"/>
      <c r="E84" s="25">
        <v>3.4552</v>
      </c>
      <c r="F84" s="83">
        <v>3.4552</v>
      </c>
      <c r="G84" s="80">
        <f t="shared" si="2"/>
        <v>0</v>
      </c>
      <c r="H84" s="46">
        <f>I84*0.010595</f>
        <v>0.42274050000000002</v>
      </c>
      <c r="I84" s="88">
        <v>39.9</v>
      </c>
      <c r="J84" s="92"/>
      <c r="K84" s="112">
        <f t="shared" si="1"/>
        <v>0</v>
      </c>
    </row>
    <row r="85" spans="1:11" ht="16.5" thickBot="1" x14ac:dyDescent="0.3">
      <c r="A85" s="83" t="s">
        <v>122</v>
      </c>
      <c r="B85" s="83"/>
      <c r="C85" s="83" t="s">
        <v>672</v>
      </c>
      <c r="D85" s="83" t="s">
        <v>564</v>
      </c>
      <c r="E85" s="60">
        <v>5.8750999999999998</v>
      </c>
      <c r="F85" s="83">
        <v>6.8112000000000004</v>
      </c>
      <c r="G85" s="72">
        <f t="shared" si="2"/>
        <v>0.9361000000000006</v>
      </c>
      <c r="H85" s="46"/>
      <c r="I85" s="88">
        <v>62.9</v>
      </c>
      <c r="J85" s="92"/>
      <c r="K85" s="112">
        <f t="shared" si="1"/>
        <v>0</v>
      </c>
    </row>
    <row r="86" spans="1:11" ht="16.5" thickBot="1" x14ac:dyDescent="0.3">
      <c r="A86" s="83" t="s">
        <v>123</v>
      </c>
      <c r="B86" s="83"/>
      <c r="C86" s="83"/>
      <c r="D86" s="83"/>
      <c r="E86" s="83">
        <v>3.7082000000000002</v>
      </c>
      <c r="F86" s="83">
        <v>3.7082000000000002</v>
      </c>
      <c r="G86" s="80">
        <f t="shared" si="2"/>
        <v>0</v>
      </c>
      <c r="H86" s="46">
        <f>I86*0.010595</f>
        <v>0.51491700000000007</v>
      </c>
      <c r="I86" s="88">
        <v>48.6</v>
      </c>
      <c r="J86" s="92"/>
      <c r="K86" s="112">
        <f t="shared" si="1"/>
        <v>0</v>
      </c>
    </row>
    <row r="87" spans="1:11" ht="16.5" thickBot="1" x14ac:dyDescent="0.3">
      <c r="A87" s="83" t="s">
        <v>124</v>
      </c>
      <c r="B87" s="83"/>
      <c r="C87" s="83"/>
      <c r="D87" s="83"/>
      <c r="E87" s="83">
        <v>1.8552</v>
      </c>
      <c r="F87" s="83">
        <v>1.8552</v>
      </c>
      <c r="G87" s="80">
        <f t="shared" si="2"/>
        <v>0</v>
      </c>
      <c r="H87" s="46">
        <f>I87*0.010595</f>
        <v>0.49478650000000002</v>
      </c>
      <c r="I87" s="88">
        <v>46.7</v>
      </c>
      <c r="J87" s="92"/>
      <c r="K87" s="112">
        <f t="shared" si="1"/>
        <v>0</v>
      </c>
    </row>
    <row r="88" spans="1:11" ht="16.5" thickBot="1" x14ac:dyDescent="0.3">
      <c r="A88" s="83" t="s">
        <v>125</v>
      </c>
      <c r="B88" s="83"/>
      <c r="C88" s="83"/>
      <c r="D88" s="83"/>
      <c r="E88" s="83">
        <v>3.2888999999999999</v>
      </c>
      <c r="F88" s="83">
        <v>3.2888999999999999</v>
      </c>
      <c r="G88" s="80">
        <f t="shared" si="2"/>
        <v>0</v>
      </c>
      <c r="H88" s="46">
        <f>I88*0.010595</f>
        <v>0.65477099999999999</v>
      </c>
      <c r="I88" s="88">
        <v>61.8</v>
      </c>
      <c r="J88" s="92"/>
      <c r="K88" s="112">
        <f t="shared" si="1"/>
        <v>0</v>
      </c>
    </row>
    <row r="89" spans="1:11" ht="32.25" customHeight="1" thickBot="1" x14ac:dyDescent="0.3">
      <c r="A89" s="83" t="s">
        <v>126</v>
      </c>
      <c r="B89" s="83"/>
      <c r="C89" s="83" t="s">
        <v>673</v>
      </c>
      <c r="D89" s="83" t="s">
        <v>564</v>
      </c>
      <c r="E89" s="60">
        <v>3.4621</v>
      </c>
      <c r="F89" s="83">
        <v>3.8026</v>
      </c>
      <c r="G89" s="72">
        <f t="shared" si="2"/>
        <v>0.34050000000000002</v>
      </c>
      <c r="H89" s="46"/>
      <c r="I89" s="88">
        <v>57.7</v>
      </c>
      <c r="J89" s="92"/>
      <c r="K89" s="112">
        <f t="shared" si="1"/>
        <v>0</v>
      </c>
    </row>
    <row r="90" spans="1:11" ht="16.5" thickBot="1" x14ac:dyDescent="0.3">
      <c r="A90" s="83" t="s">
        <v>127</v>
      </c>
      <c r="B90" s="83"/>
      <c r="C90" s="83" t="s">
        <v>674</v>
      </c>
      <c r="D90" s="83" t="s">
        <v>564</v>
      </c>
      <c r="E90" s="60">
        <v>4.5034000000000001</v>
      </c>
      <c r="F90" s="83">
        <v>4.5994000000000002</v>
      </c>
      <c r="G90" s="72">
        <f t="shared" si="2"/>
        <v>9.6000000000000085E-2</v>
      </c>
      <c r="H90" s="46"/>
      <c r="I90" s="88">
        <v>39.799999999999997</v>
      </c>
      <c r="J90" s="92"/>
      <c r="K90" s="112">
        <f t="shared" si="1"/>
        <v>0</v>
      </c>
    </row>
    <row r="91" spans="1:11" ht="16.5" thickBot="1" x14ac:dyDescent="0.3">
      <c r="A91" s="83" t="s">
        <v>128</v>
      </c>
      <c r="B91" s="83"/>
      <c r="C91" s="83" t="s">
        <v>675</v>
      </c>
      <c r="D91" s="83" t="s">
        <v>564</v>
      </c>
      <c r="E91" s="60">
        <v>3.8344</v>
      </c>
      <c r="F91" s="83">
        <v>4.3263999999999996</v>
      </c>
      <c r="G91" s="72">
        <f t="shared" si="2"/>
        <v>0.49199999999999955</v>
      </c>
      <c r="H91" s="46"/>
      <c r="I91" s="88">
        <v>62.9</v>
      </c>
      <c r="J91" s="92"/>
      <c r="K91" s="112">
        <f t="shared" si="1"/>
        <v>0</v>
      </c>
    </row>
    <row r="92" spans="1:11" ht="16.5" thickBot="1" x14ac:dyDescent="0.3">
      <c r="A92" s="83" t="s">
        <v>129</v>
      </c>
      <c r="B92" s="83"/>
      <c r="C92" s="83" t="s">
        <v>676</v>
      </c>
      <c r="D92" s="83" t="s">
        <v>564</v>
      </c>
      <c r="E92" s="60">
        <v>3.2374999999999998</v>
      </c>
      <c r="F92" s="83">
        <v>3.4045999999999998</v>
      </c>
      <c r="G92" s="72">
        <f t="shared" si="2"/>
        <v>0.16710000000000003</v>
      </c>
      <c r="H92" s="46"/>
      <c r="I92" s="88">
        <v>48.7</v>
      </c>
      <c r="J92" s="92"/>
      <c r="K92" s="112">
        <f t="shared" si="1"/>
        <v>0</v>
      </c>
    </row>
    <row r="93" spans="1:11" ht="16.5" thickBot="1" x14ac:dyDescent="0.3">
      <c r="A93" s="83" t="s">
        <v>130</v>
      </c>
      <c r="B93" s="83"/>
      <c r="C93" s="83" t="s">
        <v>677</v>
      </c>
      <c r="D93" s="83" t="s">
        <v>564</v>
      </c>
      <c r="E93" s="60">
        <v>3.0102000000000002</v>
      </c>
      <c r="F93" s="83">
        <v>3.4518</v>
      </c>
      <c r="G93" s="72">
        <f t="shared" si="2"/>
        <v>0.44159999999999977</v>
      </c>
      <c r="H93" s="46"/>
      <c r="I93" s="88">
        <v>46.7</v>
      </c>
      <c r="J93" s="92"/>
      <c r="K93" s="112">
        <f t="shared" si="1"/>
        <v>0</v>
      </c>
    </row>
    <row r="94" spans="1:11" ht="16.5" thickBot="1" x14ac:dyDescent="0.3">
      <c r="A94" s="83" t="s">
        <v>131</v>
      </c>
      <c r="B94" s="83"/>
      <c r="C94" s="83" t="s">
        <v>678</v>
      </c>
      <c r="D94" s="83" t="s">
        <v>564</v>
      </c>
      <c r="E94" s="60">
        <v>4.9016999999999999</v>
      </c>
      <c r="F94" s="83">
        <v>5.0735999999999999</v>
      </c>
      <c r="G94" s="72">
        <f t="shared" si="2"/>
        <v>0.17189999999999994</v>
      </c>
      <c r="H94" s="46"/>
      <c r="I94" s="88">
        <v>61.6</v>
      </c>
      <c r="J94" s="92"/>
      <c r="K94" s="112">
        <f t="shared" si="1"/>
        <v>0</v>
      </c>
    </row>
    <row r="95" spans="1:11" ht="16.5" thickBot="1" x14ac:dyDescent="0.3">
      <c r="A95" s="83" t="s">
        <v>132</v>
      </c>
      <c r="B95" s="83"/>
      <c r="C95" s="83"/>
      <c r="D95" s="83"/>
      <c r="E95" s="25">
        <v>1.4523999999999999</v>
      </c>
      <c r="F95" s="83">
        <v>1.4523999999999999</v>
      </c>
      <c r="G95" s="80">
        <f t="shared" si="2"/>
        <v>0</v>
      </c>
      <c r="H95" s="46">
        <f>I95*0.010595</f>
        <v>0.61027200000000004</v>
      </c>
      <c r="I95" s="88">
        <v>57.6</v>
      </c>
      <c r="J95" s="92"/>
      <c r="K95" s="112">
        <f t="shared" si="1"/>
        <v>0</v>
      </c>
    </row>
    <row r="96" spans="1:11" ht="16.5" thickBot="1" x14ac:dyDescent="0.3">
      <c r="A96" s="83" t="s">
        <v>133</v>
      </c>
      <c r="B96" s="83"/>
      <c r="C96" s="83" t="s">
        <v>679</v>
      </c>
      <c r="D96" s="83" t="s">
        <v>564</v>
      </c>
      <c r="E96" s="60">
        <v>4.1303000000000001</v>
      </c>
      <c r="F96" s="83">
        <v>4.7573999999999996</v>
      </c>
      <c r="G96" s="72">
        <f t="shared" si="2"/>
        <v>0.62709999999999955</v>
      </c>
      <c r="H96" s="46"/>
      <c r="I96" s="33">
        <v>40</v>
      </c>
      <c r="J96" s="92"/>
      <c r="K96" s="112">
        <f t="shared" si="1"/>
        <v>0</v>
      </c>
    </row>
    <row r="97" spans="1:11" ht="15.95" customHeight="1" thickBot="1" x14ac:dyDescent="0.3">
      <c r="A97" s="83" t="s">
        <v>134</v>
      </c>
      <c r="B97" s="83"/>
      <c r="C97" s="83" t="s">
        <v>680</v>
      </c>
      <c r="D97" s="83" t="s">
        <v>564</v>
      </c>
      <c r="E97" s="60">
        <v>4.6763000000000003</v>
      </c>
      <c r="F97" s="83">
        <v>4.7241999999999997</v>
      </c>
      <c r="G97" s="72">
        <f t="shared" si="2"/>
        <v>4.7899999999999388E-2</v>
      </c>
      <c r="H97" s="46"/>
      <c r="I97" s="88">
        <v>62.9</v>
      </c>
      <c r="J97" s="92"/>
      <c r="K97" s="112">
        <f t="shared" si="1"/>
        <v>0</v>
      </c>
    </row>
    <row r="98" spans="1:11" ht="15.95" customHeight="1" thickBot="1" x14ac:dyDescent="0.3">
      <c r="A98" s="83" t="s">
        <v>135</v>
      </c>
      <c r="B98" s="83"/>
      <c r="C98" s="83" t="s">
        <v>681</v>
      </c>
      <c r="D98" s="83" t="s">
        <v>564</v>
      </c>
      <c r="E98" s="60">
        <v>2.8885999999999998</v>
      </c>
      <c r="F98" s="83">
        <v>2.9426000000000001</v>
      </c>
      <c r="G98" s="72">
        <f t="shared" si="2"/>
        <v>5.400000000000027E-2</v>
      </c>
      <c r="H98" s="46"/>
      <c r="I98" s="88">
        <v>48.5</v>
      </c>
      <c r="J98" s="92"/>
      <c r="K98" s="112">
        <f t="shared" si="1"/>
        <v>0</v>
      </c>
    </row>
    <row r="99" spans="1:11" ht="15.95" customHeight="1" thickBot="1" x14ac:dyDescent="0.3">
      <c r="A99" s="83" t="s">
        <v>136</v>
      </c>
      <c r="B99" s="83"/>
      <c r="C99" s="83" t="s">
        <v>682</v>
      </c>
      <c r="D99" s="83" t="s">
        <v>564</v>
      </c>
      <c r="E99" s="74">
        <v>2.88</v>
      </c>
      <c r="F99" s="83">
        <v>3.2587999999999999</v>
      </c>
      <c r="G99" s="72">
        <f t="shared" si="2"/>
        <v>0.37880000000000003</v>
      </c>
      <c r="H99" s="46"/>
      <c r="I99" s="88">
        <v>46.6</v>
      </c>
      <c r="J99" s="92"/>
      <c r="K99" s="112">
        <f t="shared" si="1"/>
        <v>0</v>
      </c>
    </row>
    <row r="100" spans="1:11" ht="15.95" customHeight="1" thickBot="1" x14ac:dyDescent="0.3">
      <c r="A100" s="83" t="s">
        <v>137</v>
      </c>
      <c r="B100" s="83"/>
      <c r="C100" s="83" t="s">
        <v>683</v>
      </c>
      <c r="D100" s="83" t="s">
        <v>564</v>
      </c>
      <c r="E100" s="60">
        <v>5.6982999999999997</v>
      </c>
      <c r="F100" s="83">
        <v>6.6178999999999997</v>
      </c>
      <c r="G100" s="72">
        <f t="shared" si="2"/>
        <v>0.91959999999999997</v>
      </c>
      <c r="H100" s="46"/>
      <c r="I100" s="88">
        <v>61.8</v>
      </c>
      <c r="J100" s="92"/>
      <c r="K100" s="112">
        <f t="shared" si="1"/>
        <v>0</v>
      </c>
    </row>
    <row r="101" spans="1:11" ht="15.95" customHeight="1" thickBot="1" x14ac:dyDescent="0.3">
      <c r="A101" s="83" t="s">
        <v>138</v>
      </c>
      <c r="B101" s="83"/>
      <c r="C101" s="83" t="s">
        <v>684</v>
      </c>
      <c r="D101" s="83" t="s">
        <v>564</v>
      </c>
      <c r="E101" s="60">
        <v>6.4661999999999997</v>
      </c>
      <c r="F101" s="83">
        <v>7.4718</v>
      </c>
      <c r="G101" s="72">
        <f t="shared" si="2"/>
        <v>1.0056000000000003</v>
      </c>
      <c r="H101" s="46"/>
      <c r="I101" s="88">
        <v>57.5</v>
      </c>
      <c r="J101" s="92"/>
      <c r="K101" s="112">
        <f t="shared" si="1"/>
        <v>0</v>
      </c>
    </row>
    <row r="102" spans="1:11" ht="15.95" customHeight="1" thickBot="1" x14ac:dyDescent="0.3">
      <c r="A102" s="50" t="s">
        <v>139</v>
      </c>
      <c r="B102" s="50"/>
      <c r="C102" s="50" t="s">
        <v>685</v>
      </c>
      <c r="D102" s="50" t="s">
        <v>564</v>
      </c>
      <c r="E102" s="73">
        <v>3.2368999999999999</v>
      </c>
      <c r="F102" s="78">
        <v>3.2368999999999999</v>
      </c>
      <c r="G102" s="78">
        <f t="shared" si="2"/>
        <v>0</v>
      </c>
      <c r="H102" s="69"/>
      <c r="I102" s="88"/>
      <c r="J102" s="92"/>
      <c r="K102" s="112">
        <f t="shared" si="1"/>
        <v>0</v>
      </c>
    </row>
    <row r="103" spans="1:11" ht="15.95" customHeight="1" thickBot="1" x14ac:dyDescent="0.3">
      <c r="A103" s="83" t="s">
        <v>139</v>
      </c>
      <c r="B103" s="83"/>
      <c r="C103" s="83" t="s">
        <v>685</v>
      </c>
      <c r="D103" s="83" t="s">
        <v>564</v>
      </c>
      <c r="E103" s="60">
        <v>3.2368999999999999</v>
      </c>
      <c r="F103" s="83">
        <v>3.8591000000000002</v>
      </c>
      <c r="G103" s="72">
        <f t="shared" si="2"/>
        <v>0.62220000000000031</v>
      </c>
      <c r="H103" s="46"/>
      <c r="I103" s="88">
        <v>39.9</v>
      </c>
      <c r="J103" s="92"/>
      <c r="K103" s="112">
        <f t="shared" si="1"/>
        <v>0</v>
      </c>
    </row>
    <row r="104" spans="1:11" ht="15.95" customHeight="1" thickBot="1" x14ac:dyDescent="0.3">
      <c r="A104" s="83" t="s">
        <v>140</v>
      </c>
      <c r="B104" s="83"/>
      <c r="C104" s="83" t="s">
        <v>686</v>
      </c>
      <c r="D104" s="83" t="s">
        <v>564</v>
      </c>
      <c r="E104" s="60">
        <v>5.1855000000000002</v>
      </c>
      <c r="F104" s="83">
        <v>6.09</v>
      </c>
      <c r="G104" s="72">
        <f t="shared" si="2"/>
        <v>0.90449999999999964</v>
      </c>
      <c r="H104" s="46"/>
      <c r="I104" s="88">
        <v>62.9</v>
      </c>
      <c r="J104" s="92"/>
      <c r="K104" s="112">
        <f t="shared" ref="K104:K167" si="3">-J104</f>
        <v>0</v>
      </c>
    </row>
    <row r="105" spans="1:11" ht="15.95" customHeight="1" thickBot="1" x14ac:dyDescent="0.3">
      <c r="A105" s="83" t="s">
        <v>141</v>
      </c>
      <c r="B105" s="83"/>
      <c r="C105" s="83" t="s">
        <v>687</v>
      </c>
      <c r="D105" s="83" t="s">
        <v>564</v>
      </c>
      <c r="E105" s="60">
        <v>3.3845000000000001</v>
      </c>
      <c r="F105" s="83">
        <v>3.7469000000000001</v>
      </c>
      <c r="G105" s="72">
        <f t="shared" si="2"/>
        <v>0.36240000000000006</v>
      </c>
      <c r="H105" s="46"/>
      <c r="I105" s="88">
        <v>48.5</v>
      </c>
      <c r="J105" s="92"/>
      <c r="K105" s="112">
        <f t="shared" si="3"/>
        <v>0</v>
      </c>
    </row>
    <row r="106" spans="1:11" ht="15.95" customHeight="1" thickBot="1" x14ac:dyDescent="0.3">
      <c r="A106" s="50" t="s">
        <v>142</v>
      </c>
      <c r="B106" s="50"/>
      <c r="C106" s="50" t="s">
        <v>688</v>
      </c>
      <c r="D106" s="50" t="s">
        <v>564</v>
      </c>
      <c r="E106" s="77">
        <v>3.25</v>
      </c>
      <c r="F106" s="93">
        <v>3.25</v>
      </c>
      <c r="G106" s="78">
        <f t="shared" si="2"/>
        <v>0</v>
      </c>
      <c r="H106" s="69"/>
      <c r="I106" s="88"/>
      <c r="J106" s="92"/>
      <c r="K106" s="112">
        <f t="shared" si="3"/>
        <v>0</v>
      </c>
    </row>
    <row r="107" spans="1:11" ht="15.95" customHeight="1" thickBot="1" x14ac:dyDescent="0.3">
      <c r="A107" s="83" t="s">
        <v>142</v>
      </c>
      <c r="B107" s="83"/>
      <c r="C107" s="83" t="s">
        <v>688</v>
      </c>
      <c r="D107" s="83" t="s">
        <v>564</v>
      </c>
      <c r="E107" s="74">
        <v>3.25</v>
      </c>
      <c r="F107" s="83">
        <v>3.7018</v>
      </c>
      <c r="G107" s="72">
        <f t="shared" si="2"/>
        <v>0.45179999999999998</v>
      </c>
      <c r="H107" s="46"/>
      <c r="I107" s="88">
        <v>46.6</v>
      </c>
      <c r="J107" s="92"/>
      <c r="K107" s="112">
        <f t="shared" si="3"/>
        <v>0</v>
      </c>
    </row>
    <row r="108" spans="1:11" ht="15.95" customHeight="1" thickBot="1" x14ac:dyDescent="0.3">
      <c r="A108" s="83" t="s">
        <v>143</v>
      </c>
      <c r="B108" s="83"/>
      <c r="C108" s="83" t="s">
        <v>689</v>
      </c>
      <c r="D108" s="83" t="s">
        <v>564</v>
      </c>
      <c r="E108" s="60">
        <v>3.2383999999999999</v>
      </c>
      <c r="F108" s="83">
        <v>3.3908</v>
      </c>
      <c r="G108" s="72">
        <f t="shared" si="2"/>
        <v>0.15240000000000009</v>
      </c>
      <c r="H108" s="46"/>
      <c r="I108" s="88">
        <v>61.8</v>
      </c>
      <c r="J108" s="92"/>
      <c r="K108" s="112">
        <f t="shared" si="3"/>
        <v>0</v>
      </c>
    </row>
    <row r="109" spans="1:11" ht="15.95" customHeight="1" thickBot="1" x14ac:dyDescent="0.3">
      <c r="A109" s="83" t="s">
        <v>144</v>
      </c>
      <c r="B109" s="83"/>
      <c r="C109" s="83" t="s">
        <v>690</v>
      </c>
      <c r="D109" s="83" t="s">
        <v>564</v>
      </c>
      <c r="E109" s="60">
        <v>5.1496000000000004</v>
      </c>
      <c r="F109" s="83">
        <v>5.4179000000000004</v>
      </c>
      <c r="G109" s="72">
        <f t="shared" si="2"/>
        <v>0.26829999999999998</v>
      </c>
      <c r="H109" s="46"/>
      <c r="I109" s="88">
        <v>57.6</v>
      </c>
      <c r="J109" s="92"/>
      <c r="K109" s="112">
        <f t="shared" si="3"/>
        <v>0</v>
      </c>
    </row>
    <row r="110" spans="1:11" ht="15.95" customHeight="1" thickBot="1" x14ac:dyDescent="0.3">
      <c r="A110" s="83" t="s">
        <v>145</v>
      </c>
      <c r="B110" s="83"/>
      <c r="C110" s="83" t="s">
        <v>691</v>
      </c>
      <c r="D110" s="83" t="s">
        <v>564</v>
      </c>
      <c r="E110" s="60">
        <v>3.6821999999999999</v>
      </c>
      <c r="F110" s="83">
        <v>3.8706999999999998</v>
      </c>
      <c r="G110" s="72">
        <f t="shared" si="2"/>
        <v>0.18849999999999989</v>
      </c>
      <c r="H110" s="46"/>
      <c r="I110" s="88"/>
      <c r="J110" s="92"/>
      <c r="K110" s="112">
        <f t="shared" si="3"/>
        <v>0</v>
      </c>
    </row>
    <row r="111" spans="1:11" ht="15.95" customHeight="1" thickBot="1" x14ac:dyDescent="0.3">
      <c r="A111" s="50" t="s">
        <v>146</v>
      </c>
      <c r="B111" s="50"/>
      <c r="C111" s="50" t="s">
        <v>692</v>
      </c>
      <c r="D111" s="50" t="s">
        <v>564</v>
      </c>
      <c r="E111" s="73">
        <v>4.6444000000000001</v>
      </c>
      <c r="F111" s="78">
        <v>4.6444000000000001</v>
      </c>
      <c r="G111" s="78">
        <f t="shared" si="2"/>
        <v>0</v>
      </c>
      <c r="H111" s="69"/>
      <c r="I111" s="88">
        <v>39.9</v>
      </c>
      <c r="J111" s="92"/>
      <c r="K111" s="112">
        <f t="shared" si="3"/>
        <v>0</v>
      </c>
    </row>
    <row r="112" spans="1:11" ht="15.95" customHeight="1" thickBot="1" x14ac:dyDescent="0.3">
      <c r="A112" s="83" t="s">
        <v>146</v>
      </c>
      <c r="B112" s="83"/>
      <c r="C112" s="83" t="s">
        <v>692</v>
      </c>
      <c r="D112" s="83" t="s">
        <v>564</v>
      </c>
      <c r="E112" s="60">
        <v>4.6444000000000001</v>
      </c>
      <c r="F112" s="83">
        <v>5.0887000000000002</v>
      </c>
      <c r="G112" s="72">
        <f t="shared" si="2"/>
        <v>0.44430000000000014</v>
      </c>
      <c r="H112" s="46"/>
      <c r="I112" s="88">
        <v>62.8</v>
      </c>
      <c r="J112" s="92"/>
      <c r="K112" s="112">
        <f t="shared" si="3"/>
        <v>0</v>
      </c>
    </row>
    <row r="113" spans="1:12" ht="16.5" thickBot="1" x14ac:dyDescent="0.3">
      <c r="A113" s="83" t="s">
        <v>147</v>
      </c>
      <c r="B113" s="83"/>
      <c r="C113" s="83" t="s">
        <v>693</v>
      </c>
      <c r="D113" s="83" t="s">
        <v>564</v>
      </c>
      <c r="E113" s="60">
        <v>3.2791000000000001</v>
      </c>
      <c r="F113" s="83">
        <v>3.7138</v>
      </c>
      <c r="G113" s="72">
        <f t="shared" si="2"/>
        <v>0.43469999999999986</v>
      </c>
      <c r="H113" s="46"/>
      <c r="I113" s="88">
        <v>48.6</v>
      </c>
      <c r="J113" s="92"/>
      <c r="K113" s="112">
        <f t="shared" si="3"/>
        <v>0</v>
      </c>
    </row>
    <row r="114" spans="1:12" ht="16.5" thickBot="1" x14ac:dyDescent="0.3">
      <c r="A114" s="83" t="s">
        <v>148</v>
      </c>
      <c r="B114" s="83"/>
      <c r="C114" s="83" t="s">
        <v>694</v>
      </c>
      <c r="D114" s="83" t="s">
        <v>564</v>
      </c>
      <c r="E114" s="60">
        <v>5.0312000000000001</v>
      </c>
      <c r="F114" s="83">
        <v>5.9626000000000001</v>
      </c>
      <c r="G114" s="72">
        <f t="shared" si="2"/>
        <v>0.93140000000000001</v>
      </c>
      <c r="H114" s="46"/>
      <c r="I114" s="88">
        <v>47.1</v>
      </c>
      <c r="J114" s="92"/>
      <c r="K114" s="112">
        <f t="shared" si="3"/>
        <v>0</v>
      </c>
    </row>
    <row r="115" spans="1:12" ht="27.75" customHeight="1" thickBot="1" x14ac:dyDescent="0.3">
      <c r="A115" s="50" t="s">
        <v>149</v>
      </c>
      <c r="B115" s="50"/>
      <c r="C115" s="50" t="s">
        <v>695</v>
      </c>
      <c r="D115" s="50" t="s">
        <v>564</v>
      </c>
      <c r="E115" s="73">
        <v>4.6551999999999998</v>
      </c>
      <c r="F115" s="78">
        <v>4.6551999999999998</v>
      </c>
      <c r="G115" s="78">
        <f t="shared" si="2"/>
        <v>0</v>
      </c>
      <c r="H115" s="69"/>
      <c r="I115" s="88"/>
      <c r="J115" s="92"/>
      <c r="K115" s="112">
        <f t="shared" si="3"/>
        <v>0</v>
      </c>
    </row>
    <row r="116" spans="1:12" ht="16.5" thickBot="1" x14ac:dyDescent="0.3">
      <c r="A116" s="83" t="s">
        <v>149</v>
      </c>
      <c r="B116" s="83"/>
      <c r="C116" s="83" t="s">
        <v>695</v>
      </c>
      <c r="D116" s="83" t="s">
        <v>564</v>
      </c>
      <c r="E116" s="60">
        <v>4.6551999999999998</v>
      </c>
      <c r="F116" s="83">
        <v>5.5602</v>
      </c>
      <c r="G116" s="72">
        <f t="shared" si="2"/>
        <v>0.90500000000000025</v>
      </c>
      <c r="H116" s="46"/>
      <c r="I116" s="88">
        <v>61.8</v>
      </c>
      <c r="J116" s="92"/>
      <c r="K116" s="112">
        <f t="shared" si="3"/>
        <v>0</v>
      </c>
    </row>
    <row r="117" spans="1:12" ht="16.5" thickBot="1" x14ac:dyDescent="0.3">
      <c r="A117" s="83" t="s">
        <v>150</v>
      </c>
      <c r="B117" s="83"/>
      <c r="C117" s="83" t="s">
        <v>696</v>
      </c>
      <c r="D117" s="83" t="s">
        <v>564</v>
      </c>
      <c r="E117" s="61">
        <v>11.273999999999999</v>
      </c>
      <c r="F117" s="83">
        <v>12.3658</v>
      </c>
      <c r="G117" s="72">
        <f t="shared" si="2"/>
        <v>1.091800000000001</v>
      </c>
      <c r="H117" s="46"/>
      <c r="I117" s="88">
        <v>86.4</v>
      </c>
      <c r="J117" s="92">
        <v>-1.903</v>
      </c>
      <c r="K117" s="112">
        <f t="shared" si="3"/>
        <v>1.903</v>
      </c>
      <c r="L117" s="113">
        <f>K117*E572</f>
        <v>4505.1241399999999</v>
      </c>
    </row>
    <row r="118" spans="1:12" ht="16.5" thickBot="1" x14ac:dyDescent="0.3">
      <c r="A118" s="83" t="s">
        <v>151</v>
      </c>
      <c r="B118" s="83"/>
      <c r="C118" s="83" t="s">
        <v>604</v>
      </c>
      <c r="D118" s="83" t="s">
        <v>564</v>
      </c>
      <c r="E118" s="60">
        <v>5.3752000000000004</v>
      </c>
      <c r="F118" s="83">
        <v>6.0998999999999999</v>
      </c>
      <c r="G118" s="72">
        <f t="shared" si="2"/>
        <v>0.72469999999999946</v>
      </c>
      <c r="H118" s="46"/>
      <c r="I118" s="88">
        <v>38.299999999999997</v>
      </c>
      <c r="J118" s="92"/>
      <c r="K118" s="112">
        <f t="shared" si="3"/>
        <v>0</v>
      </c>
    </row>
    <row r="119" spans="1:12" ht="16.5" thickBot="1" x14ac:dyDescent="0.3">
      <c r="A119" s="83" t="s">
        <v>152</v>
      </c>
      <c r="B119" s="83"/>
      <c r="C119" s="83" t="s">
        <v>605</v>
      </c>
      <c r="D119" s="83" t="s">
        <v>564</v>
      </c>
      <c r="E119" s="60">
        <v>4.9142999999999999</v>
      </c>
      <c r="F119" s="83">
        <v>5.6258999999999997</v>
      </c>
      <c r="G119" s="72">
        <f t="shared" si="2"/>
        <v>0.71159999999999979</v>
      </c>
      <c r="H119" s="46"/>
      <c r="I119" s="88">
        <v>38.799999999999997</v>
      </c>
      <c r="J119" s="92"/>
      <c r="K119" s="112">
        <f t="shared" si="3"/>
        <v>0</v>
      </c>
    </row>
    <row r="120" spans="1:12" ht="16.5" thickBot="1" x14ac:dyDescent="0.3">
      <c r="A120" s="83" t="s">
        <v>153</v>
      </c>
      <c r="B120" s="83"/>
      <c r="C120" s="83" t="s">
        <v>697</v>
      </c>
      <c r="D120" s="83" t="s">
        <v>564</v>
      </c>
      <c r="E120" s="60">
        <v>5.3433999999999999</v>
      </c>
      <c r="F120" s="83">
        <v>5.3433999999999999</v>
      </c>
      <c r="G120" s="80">
        <f t="shared" si="2"/>
        <v>0</v>
      </c>
      <c r="H120" s="46">
        <f>I120*0.010595</f>
        <v>0.40684799999999999</v>
      </c>
      <c r="I120" s="88">
        <v>38.4</v>
      </c>
      <c r="J120" s="92"/>
      <c r="K120" s="112">
        <f t="shared" si="3"/>
        <v>0</v>
      </c>
    </row>
    <row r="121" spans="1:12" ht="16.5" thickBot="1" x14ac:dyDescent="0.3">
      <c r="A121" s="83" t="s">
        <v>154</v>
      </c>
      <c r="B121" s="83"/>
      <c r="C121" s="83" t="s">
        <v>607</v>
      </c>
      <c r="D121" s="83" t="s">
        <v>564</v>
      </c>
      <c r="E121" s="60">
        <v>9.2688000000000006</v>
      </c>
      <c r="F121" s="83">
        <v>10.597899999999999</v>
      </c>
      <c r="G121" s="72">
        <f t="shared" si="2"/>
        <v>1.3290999999999986</v>
      </c>
      <c r="H121" s="46"/>
      <c r="I121" s="88">
        <v>76.7</v>
      </c>
      <c r="J121" s="92"/>
      <c r="K121" s="112">
        <f t="shared" si="3"/>
        <v>0</v>
      </c>
    </row>
    <row r="122" spans="1:12" ht="16.5" thickBot="1" x14ac:dyDescent="0.3">
      <c r="A122" s="83" t="s">
        <v>155</v>
      </c>
      <c r="B122" s="83"/>
      <c r="C122" s="83" t="s">
        <v>608</v>
      </c>
      <c r="D122" s="83" t="s">
        <v>564</v>
      </c>
      <c r="E122" s="60">
        <v>7.9516</v>
      </c>
      <c r="F122" s="83">
        <v>8.9329999999999998</v>
      </c>
      <c r="G122" s="72">
        <f t="shared" si="2"/>
        <v>0.98139999999999983</v>
      </c>
      <c r="H122" s="46"/>
      <c r="I122" s="33">
        <v>86</v>
      </c>
      <c r="J122" s="92"/>
      <c r="K122" s="112">
        <f t="shared" si="3"/>
        <v>0</v>
      </c>
    </row>
    <row r="123" spans="1:12" ht="16.5" thickBot="1" x14ac:dyDescent="0.3">
      <c r="A123" s="83" t="s">
        <v>156</v>
      </c>
      <c r="B123" s="83"/>
      <c r="C123" s="83" t="s">
        <v>609</v>
      </c>
      <c r="D123" s="83" t="s">
        <v>564</v>
      </c>
      <c r="E123" s="60">
        <v>3.8155000000000001</v>
      </c>
      <c r="F123" s="83">
        <v>4.2725999999999997</v>
      </c>
      <c r="G123" s="72">
        <f t="shared" si="2"/>
        <v>0.45709999999999962</v>
      </c>
      <c r="H123" s="46"/>
      <c r="I123" s="88">
        <v>38.299999999999997</v>
      </c>
      <c r="J123" s="92"/>
      <c r="K123" s="112">
        <f t="shared" si="3"/>
        <v>0</v>
      </c>
    </row>
    <row r="124" spans="1:12" ht="16.5" thickBot="1" x14ac:dyDescent="0.3">
      <c r="A124" s="83" t="s">
        <v>157</v>
      </c>
      <c r="B124" s="83"/>
      <c r="C124" s="83" t="s">
        <v>698</v>
      </c>
      <c r="D124" s="83" t="s">
        <v>564</v>
      </c>
      <c r="E124" s="60">
        <v>3.7372999999999998</v>
      </c>
      <c r="F124" s="83">
        <v>4.22</v>
      </c>
      <c r="G124" s="72">
        <f t="shared" si="2"/>
        <v>0.48269999999999991</v>
      </c>
      <c r="H124" s="46"/>
      <c r="I124" s="88">
        <v>38.5</v>
      </c>
      <c r="J124" s="92"/>
      <c r="K124" s="112">
        <f t="shared" si="3"/>
        <v>0</v>
      </c>
    </row>
    <row r="125" spans="1:12" ht="16.5" thickBot="1" x14ac:dyDescent="0.3">
      <c r="A125" s="83" t="s">
        <v>158</v>
      </c>
      <c r="B125" s="83"/>
      <c r="C125" s="83" t="s">
        <v>699</v>
      </c>
      <c r="D125" s="83" t="s">
        <v>564</v>
      </c>
      <c r="E125" s="60">
        <v>3.1288999999999998</v>
      </c>
      <c r="F125" s="83">
        <v>3.5828000000000002</v>
      </c>
      <c r="G125" s="72">
        <f t="shared" si="2"/>
        <v>0.45390000000000041</v>
      </c>
      <c r="H125" s="46"/>
      <c r="I125" s="88">
        <v>38.299999999999997</v>
      </c>
      <c r="J125" s="92"/>
      <c r="K125" s="112">
        <f t="shared" si="3"/>
        <v>0</v>
      </c>
    </row>
    <row r="126" spans="1:12" ht="16.5" thickBot="1" x14ac:dyDescent="0.3">
      <c r="A126" s="83" t="s">
        <v>159</v>
      </c>
      <c r="B126" s="83"/>
      <c r="C126" s="83" t="s">
        <v>700</v>
      </c>
      <c r="D126" s="83" t="s">
        <v>564</v>
      </c>
      <c r="E126" s="60">
        <v>7.9062999999999999</v>
      </c>
      <c r="F126" s="83">
        <v>8.6381999999999994</v>
      </c>
      <c r="G126" s="72">
        <f t="shared" si="2"/>
        <v>0.73189999999999955</v>
      </c>
      <c r="H126" s="46"/>
      <c r="I126" s="88">
        <v>81.5</v>
      </c>
      <c r="J126" s="92"/>
      <c r="K126" s="112">
        <f t="shared" si="3"/>
        <v>0</v>
      </c>
    </row>
    <row r="127" spans="1:12" ht="16.5" thickBot="1" x14ac:dyDescent="0.3">
      <c r="A127" s="50" t="s">
        <v>160</v>
      </c>
      <c r="B127" s="50"/>
      <c r="C127" s="50" t="s">
        <v>701</v>
      </c>
      <c r="D127" s="50" t="s">
        <v>564</v>
      </c>
      <c r="E127" s="73">
        <v>8.4155999999999995</v>
      </c>
      <c r="F127" s="78">
        <v>8.4155999999999995</v>
      </c>
      <c r="G127" s="78">
        <f t="shared" si="2"/>
        <v>0</v>
      </c>
      <c r="H127" s="69"/>
      <c r="I127" s="88"/>
      <c r="J127" s="92"/>
      <c r="K127" s="112">
        <f t="shared" si="3"/>
        <v>0</v>
      </c>
    </row>
    <row r="128" spans="1:12" ht="16.5" thickBot="1" x14ac:dyDescent="0.3">
      <c r="A128" s="83" t="s">
        <v>160</v>
      </c>
      <c r="B128" s="83"/>
      <c r="C128" s="83" t="s">
        <v>701</v>
      </c>
      <c r="D128" s="83" t="s">
        <v>564</v>
      </c>
      <c r="E128" s="60">
        <v>8.4155999999999995</v>
      </c>
      <c r="F128" s="83">
        <v>9.6463000000000001</v>
      </c>
      <c r="G128" s="72">
        <f t="shared" si="2"/>
        <v>1.2307000000000006</v>
      </c>
      <c r="H128" s="46"/>
      <c r="I128" s="88">
        <v>86.1</v>
      </c>
      <c r="J128" s="92"/>
      <c r="K128" s="112">
        <f t="shared" si="3"/>
        <v>0</v>
      </c>
    </row>
    <row r="129" spans="1:11" ht="33" customHeight="1" thickBot="1" x14ac:dyDescent="0.3">
      <c r="A129" s="83" t="s">
        <v>161</v>
      </c>
      <c r="B129" s="83"/>
      <c r="C129" s="83" t="s">
        <v>702</v>
      </c>
      <c r="D129" s="83" t="s">
        <v>564</v>
      </c>
      <c r="E129" s="61">
        <v>3.3889999999999998</v>
      </c>
      <c r="F129" s="83">
        <v>3.7900999999999998</v>
      </c>
      <c r="G129" s="72">
        <f t="shared" si="2"/>
        <v>0.40110000000000001</v>
      </c>
      <c r="H129" s="46"/>
      <c r="I129" s="88">
        <v>38.4</v>
      </c>
      <c r="J129" s="92"/>
      <c r="K129" s="112">
        <f t="shared" si="3"/>
        <v>0</v>
      </c>
    </row>
    <row r="130" spans="1:11" ht="16.5" thickBot="1" x14ac:dyDescent="0.3">
      <c r="A130" s="83" t="s">
        <v>162</v>
      </c>
      <c r="B130" s="83"/>
      <c r="C130" s="83" t="s">
        <v>703</v>
      </c>
      <c r="D130" s="83" t="s">
        <v>564</v>
      </c>
      <c r="E130" s="60">
        <v>3.1686000000000001</v>
      </c>
      <c r="F130" s="83">
        <v>3.7852000000000001</v>
      </c>
      <c r="G130" s="72">
        <f t="shared" si="2"/>
        <v>0.61660000000000004</v>
      </c>
      <c r="H130" s="46"/>
      <c r="I130" s="88">
        <v>38.5</v>
      </c>
      <c r="J130" s="92"/>
      <c r="K130" s="112">
        <f t="shared" si="3"/>
        <v>0</v>
      </c>
    </row>
    <row r="131" spans="1:11" ht="16.5" thickBot="1" x14ac:dyDescent="0.3">
      <c r="A131" s="50" t="s">
        <v>163</v>
      </c>
      <c r="B131" s="50"/>
      <c r="C131" s="50" t="s">
        <v>704</v>
      </c>
      <c r="D131" s="50" t="s">
        <v>564</v>
      </c>
      <c r="E131" s="73">
        <v>4.2976000000000001</v>
      </c>
      <c r="F131" s="78">
        <v>4.2976000000000001</v>
      </c>
      <c r="G131" s="78">
        <f t="shared" si="2"/>
        <v>0</v>
      </c>
      <c r="H131" s="69"/>
      <c r="I131" s="88"/>
      <c r="J131" s="92"/>
      <c r="K131" s="112">
        <f t="shared" si="3"/>
        <v>0</v>
      </c>
    </row>
    <row r="132" spans="1:11" ht="16.5" thickBot="1" x14ac:dyDescent="0.3">
      <c r="A132" s="83" t="s">
        <v>163</v>
      </c>
      <c r="B132" s="83"/>
      <c r="C132" s="83" t="s">
        <v>704</v>
      </c>
      <c r="D132" s="83" t="s">
        <v>564</v>
      </c>
      <c r="E132" s="60">
        <v>4.2976000000000001</v>
      </c>
      <c r="F132" s="83">
        <v>4.5758000000000001</v>
      </c>
      <c r="G132" s="72">
        <f t="shared" si="2"/>
        <v>0.2782</v>
      </c>
      <c r="H132" s="46"/>
      <c r="I132" s="88">
        <v>38.299999999999997</v>
      </c>
      <c r="J132" s="92"/>
      <c r="K132" s="112">
        <f t="shared" si="3"/>
        <v>0</v>
      </c>
    </row>
    <row r="133" spans="1:11" ht="16.5" thickBot="1" x14ac:dyDescent="0.3">
      <c r="A133" s="83" t="s">
        <v>164</v>
      </c>
      <c r="B133" s="83"/>
      <c r="C133" s="83" t="s">
        <v>705</v>
      </c>
      <c r="D133" s="83" t="s">
        <v>564</v>
      </c>
      <c r="E133" s="60">
        <v>7.0785999999999998</v>
      </c>
      <c r="F133" s="83">
        <v>8.0411999999999999</v>
      </c>
      <c r="G133" s="72">
        <f t="shared" si="2"/>
        <v>0.96260000000000012</v>
      </c>
      <c r="H133" s="46"/>
      <c r="I133" s="88">
        <v>81.5</v>
      </c>
      <c r="J133" s="92"/>
      <c r="K133" s="112">
        <f t="shared" si="3"/>
        <v>0</v>
      </c>
    </row>
    <row r="134" spans="1:11" ht="16.5" thickBot="1" x14ac:dyDescent="0.3">
      <c r="A134" s="83" t="s">
        <v>165</v>
      </c>
      <c r="B134" s="83"/>
      <c r="C134" s="83" t="s">
        <v>706</v>
      </c>
      <c r="D134" s="83" t="s">
        <v>564</v>
      </c>
      <c r="E134" s="60">
        <v>7.0433000000000003</v>
      </c>
      <c r="F134" s="83">
        <v>7.0812999999999997</v>
      </c>
      <c r="G134" s="72">
        <f t="shared" si="2"/>
        <v>3.7999999999999368E-2</v>
      </c>
      <c r="H134" s="46"/>
      <c r="I134" s="88">
        <v>86.2</v>
      </c>
      <c r="J134" s="92"/>
      <c r="K134" s="112">
        <f t="shared" si="3"/>
        <v>0</v>
      </c>
    </row>
    <row r="135" spans="1:11" ht="30.75" customHeight="1" thickBot="1" x14ac:dyDescent="0.3">
      <c r="A135" s="83" t="s">
        <v>166</v>
      </c>
      <c r="B135" s="83"/>
      <c r="C135" s="83" t="s">
        <v>707</v>
      </c>
      <c r="D135" s="83" t="s">
        <v>564</v>
      </c>
      <c r="E135" s="61">
        <v>3.7370000000000001</v>
      </c>
      <c r="F135" s="83">
        <v>4.1288999999999998</v>
      </c>
      <c r="G135" s="72">
        <f t="shared" si="2"/>
        <v>0.39189999999999969</v>
      </c>
      <c r="H135" s="46"/>
      <c r="I135" s="88">
        <v>38.299999999999997</v>
      </c>
      <c r="J135" s="92"/>
      <c r="K135" s="112">
        <f t="shared" si="3"/>
        <v>0</v>
      </c>
    </row>
    <row r="136" spans="1:11" ht="16.5" thickBot="1" x14ac:dyDescent="0.3">
      <c r="A136" s="83" t="s">
        <v>167</v>
      </c>
      <c r="B136" s="83"/>
      <c r="C136" s="83" t="s">
        <v>708</v>
      </c>
      <c r="D136" s="83" t="s">
        <v>564</v>
      </c>
      <c r="E136" s="61">
        <v>3.6739999999999999</v>
      </c>
      <c r="F136" s="83">
        <v>4.1311</v>
      </c>
      <c r="G136" s="72">
        <f t="shared" ref="G136:G199" si="4">F136-E136</f>
        <v>0.45710000000000006</v>
      </c>
      <c r="H136" s="46"/>
      <c r="I136" s="88">
        <v>38.4</v>
      </c>
      <c r="J136" s="92"/>
      <c r="K136" s="112">
        <f t="shared" si="3"/>
        <v>0</v>
      </c>
    </row>
    <row r="137" spans="1:11" ht="16.5" thickBot="1" x14ac:dyDescent="0.3">
      <c r="A137" s="83" t="s">
        <v>168</v>
      </c>
      <c r="B137" s="83"/>
      <c r="C137" s="83" t="s">
        <v>709</v>
      </c>
      <c r="D137" s="83" t="s">
        <v>564</v>
      </c>
      <c r="E137" s="60">
        <v>4.1544999999999996</v>
      </c>
      <c r="F137" s="83">
        <v>4.5446999999999997</v>
      </c>
      <c r="G137" s="72">
        <f t="shared" si="4"/>
        <v>0.3902000000000001</v>
      </c>
      <c r="H137" s="46"/>
      <c r="I137" s="88">
        <v>38.4</v>
      </c>
      <c r="J137" s="92"/>
      <c r="K137" s="112">
        <f t="shared" si="3"/>
        <v>0</v>
      </c>
    </row>
    <row r="138" spans="1:11" ht="16.5" thickBot="1" x14ac:dyDescent="0.3">
      <c r="A138" s="50" t="s">
        <v>168</v>
      </c>
      <c r="B138" s="50"/>
      <c r="C138" s="50" t="s">
        <v>709</v>
      </c>
      <c r="D138" s="50" t="s">
        <v>564</v>
      </c>
      <c r="E138" s="73">
        <v>4.1544999999999996</v>
      </c>
      <c r="F138" s="78">
        <v>4.1544999999999996</v>
      </c>
      <c r="G138" s="78">
        <f t="shared" si="4"/>
        <v>0</v>
      </c>
      <c r="H138" s="69"/>
      <c r="I138" s="88"/>
      <c r="J138" s="92"/>
      <c r="K138" s="112">
        <f t="shared" si="3"/>
        <v>0</v>
      </c>
    </row>
    <row r="139" spans="1:11" ht="25.5" customHeight="1" thickBot="1" x14ac:dyDescent="0.3">
      <c r="A139" s="83" t="s">
        <v>169</v>
      </c>
      <c r="B139" s="83"/>
      <c r="C139" s="83" t="s">
        <v>710</v>
      </c>
      <c r="D139" s="83" t="s">
        <v>564</v>
      </c>
      <c r="E139" s="60">
        <v>7.0643000000000002</v>
      </c>
      <c r="F139" s="83">
        <v>7.9946999999999999</v>
      </c>
      <c r="G139" s="72">
        <f t="shared" si="4"/>
        <v>0.93039999999999967</v>
      </c>
      <c r="H139" s="46"/>
      <c r="I139" s="88">
        <v>81.5</v>
      </c>
      <c r="J139" s="92"/>
      <c r="K139" s="112">
        <f t="shared" si="3"/>
        <v>0</v>
      </c>
    </row>
    <row r="140" spans="1:11" ht="32.25" customHeight="1" thickBot="1" x14ac:dyDescent="0.3">
      <c r="A140" s="83" t="s">
        <v>170</v>
      </c>
      <c r="B140" s="83"/>
      <c r="C140" s="83" t="s">
        <v>711</v>
      </c>
      <c r="D140" s="83" t="s">
        <v>564</v>
      </c>
      <c r="E140" s="61">
        <v>7.1219999999999999</v>
      </c>
      <c r="F140" s="83">
        <v>8.0578000000000003</v>
      </c>
      <c r="G140" s="72">
        <f t="shared" si="4"/>
        <v>0.93580000000000041</v>
      </c>
      <c r="H140" s="46"/>
      <c r="I140" s="88">
        <v>86.1</v>
      </c>
      <c r="J140" s="92"/>
      <c r="K140" s="112">
        <f t="shared" si="3"/>
        <v>0</v>
      </c>
    </row>
    <row r="141" spans="1:11" ht="16.5" thickBot="1" x14ac:dyDescent="0.3">
      <c r="A141" s="83" t="s">
        <v>171</v>
      </c>
      <c r="B141" s="83"/>
      <c r="C141" s="83" t="s">
        <v>712</v>
      </c>
      <c r="D141" s="83" t="s">
        <v>564</v>
      </c>
      <c r="E141" s="61">
        <v>3.306</v>
      </c>
      <c r="F141" s="83">
        <v>3.7648999999999999</v>
      </c>
      <c r="G141" s="72">
        <f t="shared" si="4"/>
        <v>0.45889999999999986</v>
      </c>
      <c r="H141" s="46"/>
      <c r="I141" s="88">
        <v>38.200000000000003</v>
      </c>
      <c r="J141" s="92"/>
      <c r="K141" s="112">
        <f t="shared" si="3"/>
        <v>0</v>
      </c>
    </row>
    <row r="142" spans="1:11" ht="16.5" thickBot="1" x14ac:dyDescent="0.3">
      <c r="A142" s="83" t="s">
        <v>172</v>
      </c>
      <c r="B142" s="83"/>
      <c r="C142" s="83" t="s">
        <v>713</v>
      </c>
      <c r="D142" s="83" t="s">
        <v>564</v>
      </c>
      <c r="E142" s="60">
        <v>0.26240000000000002</v>
      </c>
      <c r="F142" s="60">
        <v>0.26240000000000002</v>
      </c>
      <c r="G142" s="80">
        <f t="shared" si="4"/>
        <v>0</v>
      </c>
      <c r="H142" s="46">
        <f>I142*0.010595</f>
        <v>0.40684799999999999</v>
      </c>
      <c r="I142" s="88">
        <v>38.4</v>
      </c>
      <c r="J142" s="92"/>
      <c r="K142" s="112">
        <f t="shared" si="3"/>
        <v>0</v>
      </c>
    </row>
    <row r="143" spans="1:11" ht="16.5" thickBot="1" x14ac:dyDescent="0.3">
      <c r="A143" s="83" t="s">
        <v>173</v>
      </c>
      <c r="B143" s="83"/>
      <c r="C143" s="83"/>
      <c r="D143" s="83"/>
      <c r="E143" s="83">
        <v>1.2303999999999999</v>
      </c>
      <c r="F143" s="83">
        <v>1.2303999999999999</v>
      </c>
      <c r="G143" s="80">
        <f t="shared" si="4"/>
        <v>0</v>
      </c>
      <c r="H143" s="46">
        <f>I143*0.010595</f>
        <v>0.40472900000000006</v>
      </c>
      <c r="I143" s="88">
        <v>38.200000000000003</v>
      </c>
      <c r="J143" s="92"/>
      <c r="K143" s="112">
        <f t="shared" si="3"/>
        <v>0</v>
      </c>
    </row>
    <row r="144" spans="1:11" ht="16.5" thickBot="1" x14ac:dyDescent="0.3">
      <c r="A144" s="83" t="s">
        <v>174</v>
      </c>
      <c r="B144" s="83"/>
      <c r="C144" s="83" t="s">
        <v>714</v>
      </c>
      <c r="D144" s="83" t="s">
        <v>564</v>
      </c>
      <c r="E144" s="60">
        <v>7.1696</v>
      </c>
      <c r="F144" s="83">
        <v>8.1120999999999999</v>
      </c>
      <c r="G144" s="72">
        <f t="shared" si="4"/>
        <v>0.94249999999999989</v>
      </c>
      <c r="H144" s="46"/>
      <c r="I144" s="88">
        <v>81.5</v>
      </c>
      <c r="J144" s="92"/>
      <c r="K144" s="112">
        <f t="shared" si="3"/>
        <v>0</v>
      </c>
    </row>
    <row r="145" spans="1:12" ht="15.95" customHeight="1" thickBot="1" x14ac:dyDescent="0.3">
      <c r="A145" s="83" t="s">
        <v>175</v>
      </c>
      <c r="B145" s="83"/>
      <c r="C145" s="83" t="s">
        <v>715</v>
      </c>
      <c r="D145" s="83" t="s">
        <v>564</v>
      </c>
      <c r="E145" s="60">
        <v>6.6052</v>
      </c>
      <c r="F145" s="83">
        <v>7.4786999999999999</v>
      </c>
      <c r="G145" s="72">
        <f t="shared" si="4"/>
        <v>0.87349999999999994</v>
      </c>
      <c r="H145" s="46"/>
      <c r="I145" s="88">
        <v>86.2</v>
      </c>
      <c r="J145" s="92"/>
      <c r="K145" s="112">
        <f t="shared" si="3"/>
        <v>0</v>
      </c>
    </row>
    <row r="146" spans="1:12" ht="15.95" customHeight="1" thickBot="1" x14ac:dyDescent="0.3">
      <c r="A146" s="83" t="s">
        <v>176</v>
      </c>
      <c r="B146" s="83"/>
      <c r="C146" s="83" t="s">
        <v>716</v>
      </c>
      <c r="D146" s="83" t="s">
        <v>564</v>
      </c>
      <c r="E146" s="60">
        <v>2.8243</v>
      </c>
      <c r="F146" s="83">
        <v>2.8767</v>
      </c>
      <c r="G146" s="72">
        <f t="shared" si="4"/>
        <v>5.2400000000000002E-2</v>
      </c>
      <c r="H146" s="46"/>
      <c r="I146" s="88">
        <v>38.1</v>
      </c>
      <c r="J146" s="92"/>
      <c r="K146" s="112">
        <f t="shared" si="3"/>
        <v>0</v>
      </c>
    </row>
    <row r="147" spans="1:12" ht="15.95" customHeight="1" thickBot="1" x14ac:dyDescent="0.3">
      <c r="A147" s="83" t="s">
        <v>177</v>
      </c>
      <c r="B147" s="83"/>
      <c r="C147" s="83"/>
      <c r="D147" s="83"/>
      <c r="E147" s="83">
        <v>2.3294999999999999</v>
      </c>
      <c r="F147" s="83">
        <v>2.3294999999999999</v>
      </c>
      <c r="G147" s="80">
        <f t="shared" si="4"/>
        <v>0</v>
      </c>
      <c r="H147" s="46">
        <f>I147*0.010595</f>
        <v>0.4057885</v>
      </c>
      <c r="I147" s="88">
        <v>38.299999999999997</v>
      </c>
      <c r="J147" s="92"/>
      <c r="K147" s="112">
        <f t="shared" si="3"/>
        <v>0</v>
      </c>
    </row>
    <row r="148" spans="1:12" ht="15.95" customHeight="1" thickBot="1" x14ac:dyDescent="0.3">
      <c r="A148" s="83" t="s">
        <v>178</v>
      </c>
      <c r="B148" s="83"/>
      <c r="C148" s="83" t="s">
        <v>717</v>
      </c>
      <c r="D148" s="83" t="s">
        <v>564</v>
      </c>
      <c r="E148" s="60">
        <v>3.5666000000000002</v>
      </c>
      <c r="F148" s="83">
        <v>3.9298000000000002</v>
      </c>
      <c r="G148" s="72">
        <f t="shared" si="4"/>
        <v>0.36319999999999997</v>
      </c>
      <c r="H148" s="46"/>
      <c r="I148" s="88">
        <v>38.200000000000003</v>
      </c>
      <c r="J148" s="92"/>
      <c r="K148" s="112">
        <f t="shared" si="3"/>
        <v>0</v>
      </c>
    </row>
    <row r="149" spans="1:12" ht="15.95" customHeight="1" thickBot="1" x14ac:dyDescent="0.3">
      <c r="A149" s="83" t="s">
        <v>179</v>
      </c>
      <c r="B149" s="83"/>
      <c r="C149" s="83" t="s">
        <v>718</v>
      </c>
      <c r="D149" s="83" t="s">
        <v>564</v>
      </c>
      <c r="E149" s="60">
        <v>6.8944000000000001</v>
      </c>
      <c r="F149" s="83">
        <v>7.9137000000000004</v>
      </c>
      <c r="G149" s="72">
        <f t="shared" si="4"/>
        <v>1.0193000000000003</v>
      </c>
      <c r="H149" s="46"/>
      <c r="I149" s="88">
        <v>81.599999999999994</v>
      </c>
      <c r="J149" s="92"/>
      <c r="K149" s="112">
        <f t="shared" si="3"/>
        <v>0</v>
      </c>
    </row>
    <row r="150" spans="1:12" ht="15.95" customHeight="1" thickBot="1" x14ac:dyDescent="0.3">
      <c r="A150" s="83" t="s">
        <v>180</v>
      </c>
      <c r="B150" s="83"/>
      <c r="C150" s="83" t="s">
        <v>719</v>
      </c>
      <c r="D150" s="83" t="s">
        <v>564</v>
      </c>
      <c r="E150" s="60">
        <v>6.2343999999999999</v>
      </c>
      <c r="F150" s="83">
        <v>7.1430999999999996</v>
      </c>
      <c r="G150" s="72">
        <f t="shared" si="4"/>
        <v>0.90869999999999962</v>
      </c>
      <c r="H150" s="46"/>
      <c r="I150" s="33">
        <v>86</v>
      </c>
      <c r="J150" s="92"/>
      <c r="K150" s="112">
        <f t="shared" si="3"/>
        <v>0</v>
      </c>
    </row>
    <row r="151" spans="1:12" ht="15.95" customHeight="1" thickBot="1" x14ac:dyDescent="0.3">
      <c r="A151" s="83" t="s">
        <v>181</v>
      </c>
      <c r="B151" s="83"/>
      <c r="C151" s="83"/>
      <c r="D151" s="83"/>
      <c r="E151" s="83">
        <v>1.2730999999999999</v>
      </c>
      <c r="F151" s="83">
        <v>1.2730999999999999</v>
      </c>
      <c r="G151" s="80">
        <f t="shared" si="4"/>
        <v>0</v>
      </c>
      <c r="H151" s="46">
        <f>I151*0.010595</f>
        <v>0.4057885</v>
      </c>
      <c r="I151" s="88">
        <v>38.299999999999997</v>
      </c>
      <c r="J151" s="92"/>
      <c r="K151" s="112">
        <f t="shared" si="3"/>
        <v>0</v>
      </c>
    </row>
    <row r="152" spans="1:12" ht="15.95" customHeight="1" thickBot="1" x14ac:dyDescent="0.3">
      <c r="A152" s="83" t="s">
        <v>182</v>
      </c>
      <c r="B152" s="83"/>
      <c r="C152" s="83" t="s">
        <v>720</v>
      </c>
      <c r="D152" s="83" t="s">
        <v>564</v>
      </c>
      <c r="E152" s="60">
        <v>3.5276000000000001</v>
      </c>
      <c r="F152" s="83">
        <v>3.9950999999999999</v>
      </c>
      <c r="G152" s="72">
        <f t="shared" si="4"/>
        <v>0.4674999999999998</v>
      </c>
      <c r="H152" s="46"/>
      <c r="I152" s="88">
        <v>38.299999999999997</v>
      </c>
      <c r="J152" s="92">
        <v>-4.4339999999999997E-2</v>
      </c>
      <c r="K152" s="112">
        <f t="shared" si="3"/>
        <v>4.4339999999999997E-2</v>
      </c>
      <c r="L152" s="113">
        <f>K152*E572</f>
        <v>104.9696292</v>
      </c>
    </row>
    <row r="153" spans="1:12" ht="15.95" customHeight="1" thickBot="1" x14ac:dyDescent="0.3">
      <c r="A153" s="83" t="s">
        <v>183</v>
      </c>
      <c r="B153" s="83"/>
      <c r="C153" s="83" t="s">
        <v>721</v>
      </c>
      <c r="D153" s="83" t="s">
        <v>564</v>
      </c>
      <c r="E153" s="60">
        <v>3.8121999999999998</v>
      </c>
      <c r="F153" s="83">
        <v>4.3983999999999996</v>
      </c>
      <c r="G153" s="72">
        <f t="shared" si="4"/>
        <v>0.58619999999999983</v>
      </c>
      <c r="H153" s="46"/>
      <c r="I153" s="33">
        <v>38</v>
      </c>
      <c r="J153" s="92"/>
      <c r="K153" s="112">
        <f t="shared" si="3"/>
        <v>0</v>
      </c>
    </row>
    <row r="154" spans="1:12" ht="15.95" customHeight="1" thickBot="1" x14ac:dyDescent="0.3">
      <c r="A154" s="83" t="s">
        <v>184</v>
      </c>
      <c r="B154" s="83"/>
      <c r="C154" s="83" t="s">
        <v>722</v>
      </c>
      <c r="D154" s="83" t="s">
        <v>564</v>
      </c>
      <c r="E154" s="60">
        <v>7.1886000000000001</v>
      </c>
      <c r="F154" s="83">
        <v>8.1569000000000003</v>
      </c>
      <c r="G154" s="72">
        <f t="shared" si="4"/>
        <v>0.96830000000000016</v>
      </c>
      <c r="H154" s="46"/>
      <c r="I154" s="88">
        <v>81.400000000000006</v>
      </c>
      <c r="J154" s="92"/>
      <c r="K154" s="112">
        <f t="shared" si="3"/>
        <v>0</v>
      </c>
    </row>
    <row r="155" spans="1:12" ht="15.95" customHeight="1" thickBot="1" x14ac:dyDescent="0.3">
      <c r="A155" s="83" t="s">
        <v>185</v>
      </c>
      <c r="B155" s="83"/>
      <c r="C155" s="83" t="s">
        <v>723</v>
      </c>
      <c r="D155" s="83" t="s">
        <v>564</v>
      </c>
      <c r="E155" s="60">
        <v>7.2516999999999996</v>
      </c>
      <c r="F155" s="83">
        <v>8.109</v>
      </c>
      <c r="G155" s="72">
        <f t="shared" si="4"/>
        <v>0.8573000000000004</v>
      </c>
      <c r="H155" s="46"/>
      <c r="I155" s="88">
        <v>86.1</v>
      </c>
      <c r="J155" s="92"/>
      <c r="K155" s="112">
        <f t="shared" si="3"/>
        <v>0</v>
      </c>
    </row>
    <row r="156" spans="1:12" ht="15.95" customHeight="1" thickBot="1" x14ac:dyDescent="0.3">
      <c r="A156" s="83" t="s">
        <v>186</v>
      </c>
      <c r="B156" s="83"/>
      <c r="C156" s="83" t="s">
        <v>724</v>
      </c>
      <c r="D156" s="83" t="s">
        <v>564</v>
      </c>
      <c r="E156" s="60">
        <v>3.5749</v>
      </c>
      <c r="F156" s="83">
        <v>3.9771000000000001</v>
      </c>
      <c r="G156" s="72">
        <f t="shared" si="4"/>
        <v>0.40220000000000011</v>
      </c>
      <c r="H156" s="46"/>
      <c r="I156" s="33">
        <v>38</v>
      </c>
      <c r="J156" s="92"/>
      <c r="K156" s="112">
        <f t="shared" si="3"/>
        <v>0</v>
      </c>
    </row>
    <row r="157" spans="1:12" ht="15.95" customHeight="1" thickBot="1" x14ac:dyDescent="0.3">
      <c r="A157" s="83" t="s">
        <v>187</v>
      </c>
      <c r="B157" s="83"/>
      <c r="C157" s="83" t="s">
        <v>725</v>
      </c>
      <c r="D157" s="83" t="s">
        <v>564</v>
      </c>
      <c r="E157" s="60">
        <v>3.8845999999999998</v>
      </c>
      <c r="F157" s="83">
        <v>4.3414999999999999</v>
      </c>
      <c r="G157" s="72">
        <f t="shared" si="4"/>
        <v>0.45690000000000008</v>
      </c>
      <c r="H157" s="46"/>
      <c r="I157" s="88">
        <v>38.5</v>
      </c>
      <c r="J157" s="92"/>
      <c r="K157" s="112">
        <f t="shared" si="3"/>
        <v>0</v>
      </c>
    </row>
    <row r="158" spans="1:12" ht="15.95" customHeight="1" thickBot="1" x14ac:dyDescent="0.3">
      <c r="A158" s="83" t="s">
        <v>188</v>
      </c>
      <c r="B158" s="83"/>
      <c r="C158" s="83" t="s">
        <v>726</v>
      </c>
      <c r="D158" s="83" t="s">
        <v>564</v>
      </c>
      <c r="E158" s="60">
        <v>3.3972000000000002</v>
      </c>
      <c r="F158" s="83">
        <v>3.7545000000000002</v>
      </c>
      <c r="G158" s="72">
        <f t="shared" si="4"/>
        <v>0.35729999999999995</v>
      </c>
      <c r="H158" s="46"/>
      <c r="I158" s="33">
        <v>38</v>
      </c>
      <c r="J158" s="92"/>
      <c r="K158" s="112">
        <f t="shared" si="3"/>
        <v>0</v>
      </c>
    </row>
    <row r="159" spans="1:12" ht="15.95" customHeight="1" thickBot="1" x14ac:dyDescent="0.3">
      <c r="A159" s="50" t="s">
        <v>188</v>
      </c>
      <c r="B159" s="50"/>
      <c r="C159" s="50" t="s">
        <v>726</v>
      </c>
      <c r="D159" s="50" t="s">
        <v>564</v>
      </c>
      <c r="E159" s="73">
        <v>3.3972000000000002</v>
      </c>
      <c r="F159" s="78">
        <v>3.3972000000000002</v>
      </c>
      <c r="G159" s="78">
        <f t="shared" si="4"/>
        <v>0</v>
      </c>
      <c r="H159" s="69"/>
      <c r="I159" s="33"/>
      <c r="J159" s="92"/>
      <c r="K159" s="112">
        <f t="shared" si="3"/>
        <v>0</v>
      </c>
    </row>
    <row r="160" spans="1:12" ht="15.95" customHeight="1" thickBot="1" x14ac:dyDescent="0.3">
      <c r="A160" s="83" t="s">
        <v>189</v>
      </c>
      <c r="B160" s="83"/>
      <c r="C160" s="83" t="s">
        <v>727</v>
      </c>
      <c r="D160" s="83" t="s">
        <v>564</v>
      </c>
      <c r="E160" s="60">
        <v>4.0895999999999999</v>
      </c>
      <c r="F160" s="83">
        <v>4.4638999999999998</v>
      </c>
      <c r="G160" s="72">
        <f t="shared" si="4"/>
        <v>0.37429999999999986</v>
      </c>
      <c r="H160" s="46"/>
      <c r="I160" s="88">
        <v>81.400000000000006</v>
      </c>
      <c r="J160" s="92"/>
      <c r="K160" s="112">
        <f t="shared" si="3"/>
        <v>0</v>
      </c>
    </row>
    <row r="161" spans="1:11" ht="16.5" thickBot="1" x14ac:dyDescent="0.3">
      <c r="A161" s="83" t="s">
        <v>190</v>
      </c>
      <c r="B161" s="83"/>
      <c r="C161" s="83" t="s">
        <v>728</v>
      </c>
      <c r="D161" s="83" t="s">
        <v>564</v>
      </c>
      <c r="E161" s="60">
        <v>7.1619000000000002</v>
      </c>
      <c r="F161" s="83">
        <v>8.0760000000000005</v>
      </c>
      <c r="G161" s="72">
        <f t="shared" si="4"/>
        <v>0.91410000000000036</v>
      </c>
      <c r="H161" s="46"/>
      <c r="I161" s="88">
        <v>85.7</v>
      </c>
      <c r="J161" s="92"/>
      <c r="K161" s="112">
        <f t="shared" si="3"/>
        <v>0</v>
      </c>
    </row>
    <row r="162" spans="1:11" ht="16.5" thickBot="1" x14ac:dyDescent="0.3">
      <c r="A162" s="83" t="s">
        <v>191</v>
      </c>
      <c r="B162" s="83"/>
      <c r="C162" s="83" t="s">
        <v>729</v>
      </c>
      <c r="D162" s="83" t="s">
        <v>564</v>
      </c>
      <c r="E162" s="60">
        <v>2.9138000000000002</v>
      </c>
      <c r="F162" s="83">
        <v>3.181</v>
      </c>
      <c r="G162" s="72">
        <f t="shared" si="4"/>
        <v>0.26719999999999988</v>
      </c>
      <c r="H162" s="46"/>
      <c r="I162" s="88">
        <v>38.1</v>
      </c>
      <c r="J162" s="92"/>
      <c r="K162" s="112">
        <f t="shared" si="3"/>
        <v>0</v>
      </c>
    </row>
    <row r="163" spans="1:11" ht="16.5" thickBot="1" x14ac:dyDescent="0.3">
      <c r="A163" s="83" t="s">
        <v>192</v>
      </c>
      <c r="B163" s="83"/>
      <c r="C163" s="83" t="s">
        <v>730</v>
      </c>
      <c r="D163" s="83" t="s">
        <v>564</v>
      </c>
      <c r="E163" s="60">
        <v>2.7374000000000001</v>
      </c>
      <c r="F163" s="83">
        <v>3.0326</v>
      </c>
      <c r="G163" s="72">
        <f t="shared" si="4"/>
        <v>0.29519999999999991</v>
      </c>
      <c r="H163" s="46"/>
      <c r="I163" s="88">
        <v>38.4</v>
      </c>
      <c r="J163" s="92"/>
      <c r="K163" s="112">
        <f t="shared" si="3"/>
        <v>0</v>
      </c>
    </row>
    <row r="164" spans="1:11" ht="16.5" thickBot="1" x14ac:dyDescent="0.3">
      <c r="A164" s="83" t="s">
        <v>193</v>
      </c>
      <c r="B164" s="83"/>
      <c r="C164" s="83" t="s">
        <v>731</v>
      </c>
      <c r="D164" s="83" t="s">
        <v>564</v>
      </c>
      <c r="E164" s="60">
        <v>3.8997000000000002</v>
      </c>
      <c r="F164" s="83">
        <v>4.3555999999999999</v>
      </c>
      <c r="G164" s="72">
        <f t="shared" si="4"/>
        <v>0.45589999999999975</v>
      </c>
      <c r="H164" s="46"/>
      <c r="I164" s="88">
        <v>38.299999999999997</v>
      </c>
      <c r="J164" s="92"/>
      <c r="K164" s="112">
        <f t="shared" si="3"/>
        <v>0</v>
      </c>
    </row>
    <row r="165" spans="1:11" ht="40.5" customHeight="1" thickBot="1" x14ac:dyDescent="0.3">
      <c r="A165" s="83" t="s">
        <v>194</v>
      </c>
      <c r="B165" s="83"/>
      <c r="C165" s="83" t="s">
        <v>732</v>
      </c>
      <c r="D165" s="83" t="s">
        <v>564</v>
      </c>
      <c r="E165" s="60">
        <v>7.2298</v>
      </c>
      <c r="F165" s="83">
        <v>8.1568000000000005</v>
      </c>
      <c r="G165" s="72">
        <f t="shared" si="4"/>
        <v>0.92700000000000049</v>
      </c>
      <c r="H165" s="46"/>
      <c r="I165" s="88">
        <v>81.5</v>
      </c>
      <c r="J165" s="92"/>
      <c r="K165" s="112">
        <f t="shared" si="3"/>
        <v>0</v>
      </c>
    </row>
    <row r="166" spans="1:11" ht="16.5" thickBot="1" x14ac:dyDescent="0.3">
      <c r="A166" s="83" t="s">
        <v>195</v>
      </c>
      <c r="B166" s="83"/>
      <c r="C166" s="83" t="s">
        <v>733</v>
      </c>
      <c r="D166" s="83" t="s">
        <v>564</v>
      </c>
      <c r="E166" s="60">
        <v>6.9702999999999999</v>
      </c>
      <c r="F166" s="83">
        <v>7.899</v>
      </c>
      <c r="G166" s="72">
        <f t="shared" si="4"/>
        <v>0.92870000000000008</v>
      </c>
      <c r="H166" s="46"/>
      <c r="I166" s="88">
        <v>85.7</v>
      </c>
      <c r="J166" s="92"/>
      <c r="K166" s="112">
        <f t="shared" si="3"/>
        <v>0</v>
      </c>
    </row>
    <row r="167" spans="1:11" ht="39" customHeight="1" thickBot="1" x14ac:dyDescent="0.3">
      <c r="A167" s="83" t="s">
        <v>196</v>
      </c>
      <c r="B167" s="83"/>
      <c r="C167" s="83" t="s">
        <v>734</v>
      </c>
      <c r="D167" s="83" t="s">
        <v>564</v>
      </c>
      <c r="E167" s="60">
        <v>3.4466999999999999</v>
      </c>
      <c r="F167" s="83">
        <v>3.8519999999999999</v>
      </c>
      <c r="G167" s="72">
        <f t="shared" si="4"/>
        <v>0.40529999999999999</v>
      </c>
      <c r="H167" s="46"/>
      <c r="I167" s="88">
        <v>37.799999999999997</v>
      </c>
      <c r="J167" s="92"/>
      <c r="K167" s="112">
        <f t="shared" si="3"/>
        <v>0</v>
      </c>
    </row>
    <row r="168" spans="1:11" ht="36.75" customHeight="1" thickBot="1" x14ac:dyDescent="0.3">
      <c r="A168" s="83" t="s">
        <v>197</v>
      </c>
      <c r="B168" s="83"/>
      <c r="C168" s="83" t="s">
        <v>735</v>
      </c>
      <c r="D168" s="83" t="s">
        <v>564</v>
      </c>
      <c r="E168" s="61">
        <v>3.7639999999999998</v>
      </c>
      <c r="F168" s="83">
        <v>4.3593999999999999</v>
      </c>
      <c r="G168" s="72">
        <f t="shared" si="4"/>
        <v>0.59540000000000015</v>
      </c>
      <c r="H168" s="46"/>
      <c r="I168" s="88">
        <v>38.5</v>
      </c>
      <c r="J168" s="92"/>
      <c r="K168" s="112">
        <f t="shared" ref="K168:K231" si="5">-J168</f>
        <v>0</v>
      </c>
    </row>
    <row r="169" spans="1:11" ht="16.5" thickBot="1" x14ac:dyDescent="0.3">
      <c r="A169" s="83" t="s">
        <v>198</v>
      </c>
      <c r="B169" s="83"/>
      <c r="C169" s="83" t="s">
        <v>736</v>
      </c>
      <c r="D169" s="83" t="s">
        <v>564</v>
      </c>
      <c r="E169" s="60">
        <v>3.7389000000000001</v>
      </c>
      <c r="F169" s="83">
        <v>4.1771000000000003</v>
      </c>
      <c r="G169" s="72">
        <f t="shared" si="4"/>
        <v>0.43820000000000014</v>
      </c>
      <c r="H169" s="46"/>
      <c r="I169" s="88">
        <v>38.200000000000003</v>
      </c>
      <c r="J169" s="92"/>
      <c r="K169" s="112">
        <f t="shared" si="5"/>
        <v>0</v>
      </c>
    </row>
    <row r="170" spans="1:11" ht="39" customHeight="1" thickBot="1" x14ac:dyDescent="0.3">
      <c r="A170" s="83" t="s">
        <v>199</v>
      </c>
      <c r="B170" s="83"/>
      <c r="C170" s="83" t="s">
        <v>737</v>
      </c>
      <c r="D170" s="83" t="s">
        <v>564</v>
      </c>
      <c r="E170" s="60">
        <v>5.4457000000000004</v>
      </c>
      <c r="F170" s="83">
        <v>6.1409000000000002</v>
      </c>
      <c r="G170" s="72">
        <f t="shared" si="4"/>
        <v>0.69519999999999982</v>
      </c>
      <c r="H170" s="46"/>
      <c r="I170" s="88">
        <v>81.400000000000006</v>
      </c>
      <c r="J170" s="92"/>
      <c r="K170" s="112">
        <f t="shared" si="5"/>
        <v>0</v>
      </c>
    </row>
    <row r="171" spans="1:11" ht="16.5" thickBot="1" x14ac:dyDescent="0.3">
      <c r="A171" s="83" t="s">
        <v>200</v>
      </c>
      <c r="B171" s="83"/>
      <c r="C171" s="83"/>
      <c r="D171" s="83"/>
      <c r="E171" s="83">
        <v>5.1313000000000004</v>
      </c>
      <c r="F171" s="83">
        <v>5.1313000000000004</v>
      </c>
      <c r="G171" s="80">
        <f t="shared" si="4"/>
        <v>0</v>
      </c>
      <c r="H171" s="46">
        <f>I171*0.010595</f>
        <v>0.90799150000000006</v>
      </c>
      <c r="I171" s="88">
        <v>85.7</v>
      </c>
      <c r="J171" s="92"/>
      <c r="K171" s="112">
        <f t="shared" si="5"/>
        <v>0</v>
      </c>
    </row>
    <row r="172" spans="1:11" ht="16.5" thickBot="1" x14ac:dyDescent="0.3">
      <c r="A172" s="50" t="s">
        <v>201</v>
      </c>
      <c r="B172" s="50"/>
      <c r="C172" s="50" t="s">
        <v>738</v>
      </c>
      <c r="D172" s="50" t="s">
        <v>564</v>
      </c>
      <c r="E172" s="77">
        <v>2.97</v>
      </c>
      <c r="F172" s="93">
        <v>2.97</v>
      </c>
      <c r="G172" s="78">
        <f t="shared" si="4"/>
        <v>0</v>
      </c>
      <c r="H172" s="69"/>
      <c r="I172" s="88"/>
      <c r="J172" s="92"/>
      <c r="K172" s="112">
        <f t="shared" si="5"/>
        <v>0</v>
      </c>
    </row>
    <row r="173" spans="1:11" ht="16.5" thickBot="1" x14ac:dyDescent="0.3">
      <c r="A173" s="83" t="s">
        <v>201</v>
      </c>
      <c r="B173" s="83"/>
      <c r="C173" s="83" t="s">
        <v>738</v>
      </c>
      <c r="D173" s="83" t="s">
        <v>564</v>
      </c>
      <c r="E173" s="74">
        <v>2.97</v>
      </c>
      <c r="F173" s="83">
        <v>3.3731</v>
      </c>
      <c r="G173" s="72">
        <f t="shared" si="4"/>
        <v>0.40309999999999979</v>
      </c>
      <c r="H173" s="46"/>
      <c r="I173" s="88">
        <v>38.4</v>
      </c>
      <c r="J173" s="92"/>
      <c r="K173" s="112">
        <f t="shared" si="5"/>
        <v>0</v>
      </c>
    </row>
    <row r="174" spans="1:11" ht="16.5" thickBot="1" x14ac:dyDescent="0.3">
      <c r="A174" s="83" t="s">
        <v>202</v>
      </c>
      <c r="B174" s="83"/>
      <c r="C174" s="83" t="s">
        <v>739</v>
      </c>
      <c r="D174" s="83" t="s">
        <v>564</v>
      </c>
      <c r="E174" s="60">
        <v>3.3531</v>
      </c>
      <c r="F174" s="83">
        <v>3.3896999999999999</v>
      </c>
      <c r="G174" s="72">
        <f t="shared" si="4"/>
        <v>3.6599999999999966E-2</v>
      </c>
      <c r="H174" s="46"/>
      <c r="I174" s="88">
        <v>38.4</v>
      </c>
      <c r="J174" s="92"/>
      <c r="K174" s="112">
        <f t="shared" si="5"/>
        <v>0</v>
      </c>
    </row>
    <row r="175" spans="1:11" ht="16.5" thickBot="1" x14ac:dyDescent="0.3">
      <c r="A175" s="83" t="s">
        <v>203</v>
      </c>
      <c r="B175" s="83"/>
      <c r="C175" s="83" t="s">
        <v>740</v>
      </c>
      <c r="D175" s="83" t="s">
        <v>564</v>
      </c>
      <c r="E175" s="60">
        <v>3.5042</v>
      </c>
      <c r="F175" s="83">
        <v>3.9144999999999999</v>
      </c>
      <c r="G175" s="72">
        <f t="shared" si="4"/>
        <v>0.41029999999999989</v>
      </c>
      <c r="H175" s="46"/>
      <c r="I175" s="88">
        <v>38.5</v>
      </c>
      <c r="J175" s="92"/>
      <c r="K175" s="112">
        <f t="shared" si="5"/>
        <v>0</v>
      </c>
    </row>
    <row r="176" spans="1:11" ht="16.5" thickBot="1" x14ac:dyDescent="0.3">
      <c r="A176" s="83" t="s">
        <v>204</v>
      </c>
      <c r="B176" s="83"/>
      <c r="C176" s="83" t="s">
        <v>741</v>
      </c>
      <c r="D176" s="83" t="s">
        <v>564</v>
      </c>
      <c r="E176" s="61">
        <v>7.0739999999999998</v>
      </c>
      <c r="F176" s="83">
        <v>8.0357000000000003</v>
      </c>
      <c r="G176" s="72">
        <f t="shared" si="4"/>
        <v>0.96170000000000044</v>
      </c>
      <c r="H176" s="46"/>
      <c r="I176" s="88">
        <v>81.400000000000006</v>
      </c>
      <c r="J176" s="92"/>
      <c r="K176" s="112">
        <f t="shared" si="5"/>
        <v>0</v>
      </c>
    </row>
    <row r="177" spans="1:11" ht="15.95" customHeight="1" thickBot="1" x14ac:dyDescent="0.3">
      <c r="A177" s="83" t="s">
        <v>205</v>
      </c>
      <c r="B177" s="83"/>
      <c r="C177" s="83" t="s">
        <v>656</v>
      </c>
      <c r="D177" s="83" t="s">
        <v>564</v>
      </c>
      <c r="E177" s="60">
        <v>6.9863999999999997</v>
      </c>
      <c r="F177" s="83">
        <v>8.0667000000000009</v>
      </c>
      <c r="G177" s="72">
        <f t="shared" si="4"/>
        <v>1.0803000000000011</v>
      </c>
      <c r="H177" s="46"/>
      <c r="I177" s="88">
        <v>85.9</v>
      </c>
      <c r="J177" s="92"/>
      <c r="K177" s="112">
        <f t="shared" si="5"/>
        <v>0</v>
      </c>
    </row>
    <row r="178" spans="1:11" ht="15.95" customHeight="1" thickBot="1" x14ac:dyDescent="0.3">
      <c r="A178" s="83" t="s">
        <v>206</v>
      </c>
      <c r="B178" s="83"/>
      <c r="C178" s="83" t="s">
        <v>742</v>
      </c>
      <c r="D178" s="83" t="s">
        <v>564</v>
      </c>
      <c r="E178" s="60">
        <v>3.6690999999999998</v>
      </c>
      <c r="F178" s="83">
        <v>3.9146000000000001</v>
      </c>
      <c r="G178" s="72">
        <f t="shared" si="4"/>
        <v>0.24550000000000027</v>
      </c>
      <c r="H178" s="46"/>
      <c r="I178" s="88">
        <v>37.9</v>
      </c>
      <c r="J178" s="92"/>
      <c r="K178" s="112">
        <f t="shared" si="5"/>
        <v>0</v>
      </c>
    </row>
    <row r="179" spans="1:11" ht="15.95" customHeight="1" thickBot="1" x14ac:dyDescent="0.3">
      <c r="A179" s="83" t="s">
        <v>207</v>
      </c>
      <c r="B179" s="83"/>
      <c r="C179" s="83" t="s">
        <v>743</v>
      </c>
      <c r="D179" s="83" t="s">
        <v>564</v>
      </c>
      <c r="E179" s="60">
        <v>2.5121000000000002</v>
      </c>
      <c r="F179" s="83">
        <v>2.6463000000000001</v>
      </c>
      <c r="G179" s="72">
        <f t="shared" si="4"/>
        <v>0.13419999999999987</v>
      </c>
      <c r="H179" s="46"/>
      <c r="I179" s="88">
        <v>38.4</v>
      </c>
      <c r="J179" s="92"/>
      <c r="K179" s="112">
        <f t="shared" si="5"/>
        <v>0</v>
      </c>
    </row>
    <row r="180" spans="1:11" ht="15.95" customHeight="1" thickBot="1" x14ac:dyDescent="0.3">
      <c r="A180" s="83" t="s">
        <v>208</v>
      </c>
      <c r="B180" s="83"/>
      <c r="C180" s="83" t="s">
        <v>744</v>
      </c>
      <c r="D180" s="83" t="s">
        <v>564</v>
      </c>
      <c r="E180" s="60">
        <v>4.4698000000000002</v>
      </c>
      <c r="F180" s="83">
        <v>5.1066000000000003</v>
      </c>
      <c r="G180" s="72">
        <f t="shared" si="4"/>
        <v>0.63680000000000003</v>
      </c>
      <c r="H180" s="46"/>
      <c r="I180" s="88">
        <v>38.1</v>
      </c>
      <c r="J180" s="92"/>
      <c r="K180" s="112">
        <f t="shared" si="5"/>
        <v>0</v>
      </c>
    </row>
    <row r="181" spans="1:11" ht="15.95" customHeight="1" thickBot="1" x14ac:dyDescent="0.3">
      <c r="A181" s="83" t="s">
        <v>209</v>
      </c>
      <c r="B181" s="83"/>
      <c r="C181" s="83" t="s">
        <v>745</v>
      </c>
      <c r="D181" s="83" t="s">
        <v>564</v>
      </c>
      <c r="E181" s="60">
        <v>5.2309000000000001</v>
      </c>
      <c r="F181" s="83">
        <v>5.8003999999999998</v>
      </c>
      <c r="G181" s="72">
        <f t="shared" si="4"/>
        <v>0.56949999999999967</v>
      </c>
      <c r="H181" s="46"/>
      <c r="I181" s="88">
        <v>81.400000000000006</v>
      </c>
      <c r="J181" s="92"/>
      <c r="K181" s="112">
        <f t="shared" si="5"/>
        <v>0</v>
      </c>
    </row>
    <row r="182" spans="1:11" ht="15.95" customHeight="1" thickBot="1" x14ac:dyDescent="0.3">
      <c r="A182" s="83" t="s">
        <v>210</v>
      </c>
      <c r="B182" s="83"/>
      <c r="C182" s="83" t="s">
        <v>746</v>
      </c>
      <c r="D182" s="83" t="s">
        <v>564</v>
      </c>
      <c r="E182" s="60">
        <v>6.8518999999999997</v>
      </c>
      <c r="F182" s="83">
        <v>7.6466000000000003</v>
      </c>
      <c r="G182" s="72">
        <f t="shared" si="4"/>
        <v>0.79470000000000063</v>
      </c>
      <c r="H182" s="46"/>
      <c r="I182" s="88">
        <v>85.8</v>
      </c>
      <c r="J182" s="92"/>
      <c r="K182" s="112">
        <f t="shared" si="5"/>
        <v>0</v>
      </c>
    </row>
    <row r="183" spans="1:11" ht="15.95" customHeight="1" thickBot="1" x14ac:dyDescent="0.3">
      <c r="A183" s="50" t="s">
        <v>210</v>
      </c>
      <c r="B183" s="50"/>
      <c r="C183" s="50" t="s">
        <v>746</v>
      </c>
      <c r="D183" s="50" t="s">
        <v>564</v>
      </c>
      <c r="E183" s="73">
        <v>6.8518999999999997</v>
      </c>
      <c r="F183" s="78">
        <v>6.8518999999999997</v>
      </c>
      <c r="G183" s="78">
        <f t="shared" si="4"/>
        <v>0</v>
      </c>
      <c r="H183" s="69"/>
      <c r="I183" s="88"/>
      <c r="J183" s="92"/>
      <c r="K183" s="112">
        <f t="shared" si="5"/>
        <v>0</v>
      </c>
    </row>
    <row r="184" spans="1:11" ht="15.95" customHeight="1" thickBot="1" x14ac:dyDescent="0.3">
      <c r="A184" s="83" t="s">
        <v>211</v>
      </c>
      <c r="B184" s="83"/>
      <c r="C184" s="83" t="s">
        <v>747</v>
      </c>
      <c r="D184" s="83" t="s">
        <v>564</v>
      </c>
      <c r="E184" s="60">
        <v>3.4500999999999999</v>
      </c>
      <c r="F184" s="83">
        <v>4.0848000000000004</v>
      </c>
      <c r="G184" s="72">
        <f t="shared" si="4"/>
        <v>0.63470000000000049</v>
      </c>
      <c r="H184" s="46"/>
      <c r="I184" s="88">
        <v>37.799999999999997</v>
      </c>
      <c r="J184" s="92"/>
      <c r="K184" s="112">
        <f t="shared" si="5"/>
        <v>0</v>
      </c>
    </row>
    <row r="185" spans="1:11" ht="18" customHeight="1" thickBot="1" x14ac:dyDescent="0.3">
      <c r="A185" s="83" t="s">
        <v>212</v>
      </c>
      <c r="B185" s="83"/>
      <c r="C185" s="83"/>
      <c r="D185" s="83"/>
      <c r="E185" s="83">
        <v>2.0781999999999998</v>
      </c>
      <c r="F185" s="83">
        <v>3.2873000000000001</v>
      </c>
      <c r="G185" s="72">
        <f t="shared" si="4"/>
        <v>1.2091000000000003</v>
      </c>
      <c r="H185" s="46"/>
      <c r="I185" s="88">
        <v>38.4</v>
      </c>
      <c r="J185" s="92"/>
      <c r="K185" s="112">
        <f t="shared" si="5"/>
        <v>0</v>
      </c>
    </row>
    <row r="186" spans="1:11" ht="15.95" customHeight="1" thickBot="1" x14ac:dyDescent="0.3">
      <c r="A186" s="50" t="s">
        <v>213</v>
      </c>
      <c r="B186" s="50"/>
      <c r="C186" s="50" t="s">
        <v>748</v>
      </c>
      <c r="D186" s="50" t="s">
        <v>564</v>
      </c>
      <c r="E186" s="73">
        <v>2.5045000000000002</v>
      </c>
      <c r="F186" s="78">
        <v>2.5045000000000002</v>
      </c>
      <c r="G186" s="78">
        <f t="shared" si="4"/>
        <v>0</v>
      </c>
      <c r="H186" s="69"/>
      <c r="I186" s="88"/>
      <c r="J186" s="92"/>
      <c r="K186" s="112">
        <f t="shared" si="5"/>
        <v>0</v>
      </c>
    </row>
    <row r="187" spans="1:11" ht="15.95" customHeight="1" thickBot="1" x14ac:dyDescent="0.3">
      <c r="A187" s="50" t="s">
        <v>213</v>
      </c>
      <c r="B187" s="50"/>
      <c r="C187" s="50" t="s">
        <v>748</v>
      </c>
      <c r="D187" s="50" t="s">
        <v>564</v>
      </c>
      <c r="E187" s="73">
        <v>2.5045000000000002</v>
      </c>
      <c r="F187" s="78">
        <v>2.5045000000000002</v>
      </c>
      <c r="G187" s="78">
        <f t="shared" si="4"/>
        <v>0</v>
      </c>
      <c r="H187" s="69"/>
      <c r="I187" s="88"/>
      <c r="J187" s="92"/>
      <c r="K187" s="112">
        <f t="shared" si="5"/>
        <v>0</v>
      </c>
    </row>
    <row r="188" spans="1:11" ht="15.95" customHeight="1" thickBot="1" x14ac:dyDescent="0.3">
      <c r="A188" s="83" t="s">
        <v>213</v>
      </c>
      <c r="B188" s="83"/>
      <c r="C188" s="83" t="s">
        <v>748</v>
      </c>
      <c r="D188" s="83" t="s">
        <v>564</v>
      </c>
      <c r="E188" s="60">
        <v>2.5045000000000002</v>
      </c>
      <c r="F188" s="83">
        <v>2.6341000000000001</v>
      </c>
      <c r="G188" s="72">
        <f t="shared" si="4"/>
        <v>0.12959999999999994</v>
      </c>
      <c r="H188" s="46"/>
      <c r="I188" s="88">
        <v>38.1</v>
      </c>
      <c r="J188" s="92"/>
      <c r="K188" s="112">
        <f t="shared" si="5"/>
        <v>0</v>
      </c>
    </row>
    <row r="189" spans="1:11" ht="15.95" customHeight="1" thickBot="1" x14ac:dyDescent="0.3">
      <c r="A189" s="83" t="s">
        <v>214</v>
      </c>
      <c r="B189" s="83"/>
      <c r="C189" s="83" t="s">
        <v>749</v>
      </c>
      <c r="D189" s="83" t="s">
        <v>564</v>
      </c>
      <c r="E189" s="60">
        <v>6.7278000000000002</v>
      </c>
      <c r="F189" s="83">
        <v>7.6528999999999998</v>
      </c>
      <c r="G189" s="72">
        <f t="shared" si="4"/>
        <v>0.92509999999999959</v>
      </c>
      <c r="H189" s="46"/>
      <c r="I189" s="88">
        <v>81.400000000000006</v>
      </c>
      <c r="J189" s="92"/>
      <c r="K189" s="112">
        <f t="shared" si="5"/>
        <v>0</v>
      </c>
    </row>
    <row r="190" spans="1:11" ht="15.95" customHeight="1" thickBot="1" x14ac:dyDescent="0.3">
      <c r="A190" s="83" t="s">
        <v>215</v>
      </c>
      <c r="B190" s="83"/>
      <c r="C190" s="83" t="s">
        <v>750</v>
      </c>
      <c r="D190" s="83" t="s">
        <v>564</v>
      </c>
      <c r="E190" s="60">
        <v>10.435700000000001</v>
      </c>
      <c r="F190" s="83">
        <v>11.7782</v>
      </c>
      <c r="G190" s="72">
        <f t="shared" si="4"/>
        <v>1.3424999999999994</v>
      </c>
      <c r="H190" s="46"/>
      <c r="I190" s="88">
        <v>76.8</v>
      </c>
      <c r="J190" s="92"/>
      <c r="K190" s="112">
        <f t="shared" si="5"/>
        <v>0</v>
      </c>
    </row>
    <row r="191" spans="1:11" ht="15.95" customHeight="1" thickBot="1" x14ac:dyDescent="0.3">
      <c r="A191" s="83" t="s">
        <v>216</v>
      </c>
      <c r="B191" s="83"/>
      <c r="C191" s="83" t="s">
        <v>751</v>
      </c>
      <c r="D191" s="83" t="s">
        <v>564</v>
      </c>
      <c r="E191" s="61">
        <v>6.2939999999999996</v>
      </c>
      <c r="F191" s="83">
        <v>7.0454999999999997</v>
      </c>
      <c r="G191" s="72">
        <f t="shared" si="4"/>
        <v>0.75150000000000006</v>
      </c>
      <c r="H191" s="46"/>
      <c r="I191" s="88">
        <v>42.5</v>
      </c>
      <c r="J191" s="92"/>
      <c r="K191" s="112">
        <f t="shared" si="5"/>
        <v>0</v>
      </c>
    </row>
    <row r="192" spans="1:11" ht="15.95" customHeight="1" thickBot="1" x14ac:dyDescent="0.3">
      <c r="A192" s="83" t="s">
        <v>217</v>
      </c>
      <c r="B192" s="83"/>
      <c r="C192" s="83" t="s">
        <v>752</v>
      </c>
      <c r="D192" s="83" t="s">
        <v>564</v>
      </c>
      <c r="E192" s="60">
        <v>5.8403999999999998</v>
      </c>
      <c r="F192" s="83">
        <v>7.7008999999999999</v>
      </c>
      <c r="G192" s="72">
        <f t="shared" si="4"/>
        <v>1.8605</v>
      </c>
      <c r="H192" s="46"/>
      <c r="I192" s="88">
        <v>59.1</v>
      </c>
      <c r="J192" s="92"/>
      <c r="K192" s="112">
        <f t="shared" si="5"/>
        <v>0</v>
      </c>
    </row>
    <row r="193" spans="1:12" ht="30" customHeight="1" thickBot="1" x14ac:dyDescent="0.3">
      <c r="A193" s="83" t="s">
        <v>218</v>
      </c>
      <c r="B193" s="83"/>
      <c r="C193" s="83" t="s">
        <v>753</v>
      </c>
      <c r="D193" s="83" t="s">
        <v>564</v>
      </c>
      <c r="E193" s="60">
        <v>10.5205</v>
      </c>
      <c r="F193" s="83">
        <v>11.875500000000001</v>
      </c>
      <c r="G193" s="72">
        <f t="shared" si="4"/>
        <v>1.3550000000000004</v>
      </c>
      <c r="H193" s="46"/>
      <c r="I193" s="88">
        <v>87.6</v>
      </c>
      <c r="J193" s="92"/>
      <c r="K193" s="112">
        <f t="shared" si="5"/>
        <v>0</v>
      </c>
    </row>
    <row r="194" spans="1:12" ht="16.5" thickBot="1" x14ac:dyDescent="0.3">
      <c r="A194" s="83" t="s">
        <v>219</v>
      </c>
      <c r="B194" s="83"/>
      <c r="C194" s="83" t="s">
        <v>754</v>
      </c>
      <c r="D194" s="83" t="s">
        <v>564</v>
      </c>
      <c r="E194" s="60">
        <v>10.0372</v>
      </c>
      <c r="F194" s="83">
        <v>11.2883</v>
      </c>
      <c r="G194" s="72">
        <f t="shared" si="4"/>
        <v>1.2510999999999992</v>
      </c>
      <c r="H194" s="46"/>
      <c r="I194" s="88">
        <v>81.400000000000006</v>
      </c>
      <c r="J194" s="92"/>
      <c r="K194" s="112">
        <f t="shared" si="5"/>
        <v>0</v>
      </c>
    </row>
    <row r="195" spans="1:12" ht="33" customHeight="1" thickBot="1" x14ac:dyDescent="0.3">
      <c r="A195" s="83" t="s">
        <v>220</v>
      </c>
      <c r="B195" s="83"/>
      <c r="C195" s="83" t="s">
        <v>755</v>
      </c>
      <c r="D195" s="83" t="s">
        <v>564</v>
      </c>
      <c r="E195" s="60">
        <v>6.4313000000000002</v>
      </c>
      <c r="F195" s="83">
        <v>6.9569999999999999</v>
      </c>
      <c r="G195" s="72">
        <f t="shared" si="4"/>
        <v>0.52569999999999961</v>
      </c>
      <c r="H195" s="46"/>
      <c r="I195" s="88">
        <v>60.8</v>
      </c>
      <c r="J195" s="92"/>
      <c r="K195" s="112">
        <f t="shared" si="5"/>
        <v>0</v>
      </c>
    </row>
    <row r="196" spans="1:12" ht="32.25" customHeight="1" thickBot="1" x14ac:dyDescent="0.3">
      <c r="A196" s="83" t="s">
        <v>221</v>
      </c>
      <c r="B196" s="83"/>
      <c r="C196" s="83" t="s">
        <v>756</v>
      </c>
      <c r="D196" s="83" t="s">
        <v>564</v>
      </c>
      <c r="E196" s="60">
        <v>6.1185</v>
      </c>
      <c r="F196" s="83">
        <v>6.5003000000000002</v>
      </c>
      <c r="G196" s="72">
        <f t="shared" si="4"/>
        <v>0.38180000000000014</v>
      </c>
      <c r="H196" s="46"/>
      <c r="I196" s="88">
        <v>58.7</v>
      </c>
      <c r="J196" s="92"/>
      <c r="K196" s="112">
        <f t="shared" si="5"/>
        <v>0</v>
      </c>
    </row>
    <row r="197" spans="1:12" ht="16.5" thickBot="1" x14ac:dyDescent="0.3">
      <c r="A197" s="83" t="s">
        <v>222</v>
      </c>
      <c r="B197" s="83"/>
      <c r="C197" s="83" t="s">
        <v>757</v>
      </c>
      <c r="D197" s="83" t="s">
        <v>564</v>
      </c>
      <c r="E197" s="61">
        <v>10.129</v>
      </c>
      <c r="F197" s="83">
        <v>11.469900000000001</v>
      </c>
      <c r="G197" s="72">
        <f t="shared" si="4"/>
        <v>1.3409000000000013</v>
      </c>
      <c r="H197" s="46"/>
      <c r="I197" s="88">
        <v>86.8</v>
      </c>
      <c r="J197" s="92"/>
      <c r="K197" s="112">
        <f t="shared" si="5"/>
        <v>0</v>
      </c>
    </row>
    <row r="198" spans="1:12" ht="16.5" thickBot="1" x14ac:dyDescent="0.3">
      <c r="A198" s="83" t="s">
        <v>223</v>
      </c>
      <c r="B198" s="83"/>
      <c r="C198" s="83" t="s">
        <v>758</v>
      </c>
      <c r="D198" s="83" t="s">
        <v>564</v>
      </c>
      <c r="E198" s="60">
        <v>8.5279000000000007</v>
      </c>
      <c r="F198" s="83">
        <v>9.6829999999999998</v>
      </c>
      <c r="G198" s="72">
        <f t="shared" si="4"/>
        <v>1.1550999999999991</v>
      </c>
      <c r="H198" s="46"/>
      <c r="I198" s="88">
        <v>81.5</v>
      </c>
      <c r="J198" s="92"/>
      <c r="K198" s="112">
        <f t="shared" si="5"/>
        <v>0</v>
      </c>
    </row>
    <row r="199" spans="1:12" ht="16.5" thickBot="1" x14ac:dyDescent="0.3">
      <c r="A199" s="83" t="s">
        <v>224</v>
      </c>
      <c r="B199" s="83"/>
      <c r="C199" s="83" t="s">
        <v>759</v>
      </c>
      <c r="D199" s="83" t="s">
        <v>564</v>
      </c>
      <c r="E199" s="60">
        <v>5.6554000000000002</v>
      </c>
      <c r="F199" s="83">
        <v>6.1958000000000002</v>
      </c>
      <c r="G199" s="72">
        <f t="shared" si="4"/>
        <v>0.54039999999999999</v>
      </c>
      <c r="H199" s="46"/>
      <c r="I199" s="88">
        <v>60.9</v>
      </c>
      <c r="J199" s="92"/>
      <c r="K199" s="112">
        <f t="shared" si="5"/>
        <v>0</v>
      </c>
    </row>
    <row r="200" spans="1:12" ht="16.5" thickBot="1" x14ac:dyDescent="0.3">
      <c r="A200" s="83" t="s">
        <v>225</v>
      </c>
      <c r="B200" s="83"/>
      <c r="C200" s="83" t="s">
        <v>760</v>
      </c>
      <c r="D200" s="83" t="s">
        <v>564</v>
      </c>
      <c r="E200" s="60">
        <v>4.3806000000000003</v>
      </c>
      <c r="F200" s="83">
        <v>5.0063000000000004</v>
      </c>
      <c r="G200" s="72">
        <f t="shared" ref="G200:G204" si="6">F200-E200</f>
        <v>0.62570000000000014</v>
      </c>
      <c r="H200" s="46"/>
      <c r="I200" s="88">
        <v>58.7</v>
      </c>
      <c r="J200" s="92"/>
      <c r="K200" s="112">
        <f t="shared" si="5"/>
        <v>0</v>
      </c>
    </row>
    <row r="201" spans="1:12" ht="32.25" customHeight="1" thickBot="1" x14ac:dyDescent="0.3">
      <c r="A201" s="83" t="s">
        <v>226</v>
      </c>
      <c r="B201" s="83"/>
      <c r="C201" s="83" t="s">
        <v>761</v>
      </c>
      <c r="D201" s="83" t="s">
        <v>564</v>
      </c>
      <c r="E201" s="60">
        <v>8.2696000000000005</v>
      </c>
      <c r="F201" s="83">
        <v>8.3251000000000008</v>
      </c>
      <c r="G201" s="72">
        <f t="shared" si="6"/>
        <v>5.5500000000000327E-2</v>
      </c>
      <c r="H201" s="46"/>
      <c r="I201" s="88">
        <v>86.8</v>
      </c>
      <c r="J201" s="92"/>
      <c r="K201" s="112">
        <f t="shared" si="5"/>
        <v>0</v>
      </c>
    </row>
    <row r="202" spans="1:12" ht="16.5" thickBot="1" x14ac:dyDescent="0.3">
      <c r="A202" s="83" t="s">
        <v>227</v>
      </c>
      <c r="B202" s="83"/>
      <c r="C202" s="83" t="s">
        <v>762</v>
      </c>
      <c r="D202" s="83" t="s">
        <v>564</v>
      </c>
      <c r="E202" s="61">
        <v>7.9569999999999999</v>
      </c>
      <c r="F202" s="83">
        <v>8.9623000000000008</v>
      </c>
      <c r="G202" s="72">
        <f t="shared" si="6"/>
        <v>1.005300000000001</v>
      </c>
      <c r="H202" s="46"/>
      <c r="I202" s="88">
        <v>81.5</v>
      </c>
      <c r="J202" s="92"/>
      <c r="K202" s="112">
        <f t="shared" si="5"/>
        <v>0</v>
      </c>
    </row>
    <row r="203" spans="1:12" ht="33.75" customHeight="1" thickBot="1" x14ac:dyDescent="0.3">
      <c r="A203" s="83" t="s">
        <v>228</v>
      </c>
      <c r="B203" s="83"/>
      <c r="C203" s="83" t="s">
        <v>763</v>
      </c>
      <c r="D203" s="83" t="s">
        <v>564</v>
      </c>
      <c r="E203" s="60">
        <v>5.2153999999999998</v>
      </c>
      <c r="F203" s="83">
        <v>5.8762999999999996</v>
      </c>
      <c r="G203" s="72">
        <f t="shared" si="6"/>
        <v>0.66089999999999982</v>
      </c>
      <c r="H203" s="46"/>
      <c r="I203" s="88">
        <v>61.1</v>
      </c>
      <c r="J203" s="92"/>
      <c r="K203" s="112">
        <f t="shared" si="5"/>
        <v>0</v>
      </c>
    </row>
    <row r="204" spans="1:12" ht="16.5" thickBot="1" x14ac:dyDescent="0.3">
      <c r="A204" s="83" t="s">
        <v>229</v>
      </c>
      <c r="B204" s="83"/>
      <c r="C204" s="83"/>
      <c r="D204" s="83"/>
      <c r="E204" s="83"/>
      <c r="F204" s="83"/>
      <c r="G204" s="80">
        <f t="shared" si="6"/>
        <v>0</v>
      </c>
      <c r="H204" s="47">
        <f>I204*0.010595</f>
        <v>0.62298600000000004</v>
      </c>
      <c r="I204" s="88">
        <v>58.8</v>
      </c>
      <c r="J204" s="92"/>
      <c r="K204" s="112">
        <f t="shared" si="5"/>
        <v>0</v>
      </c>
    </row>
    <row r="205" spans="1:12" ht="18" customHeight="1" thickBot="1" x14ac:dyDescent="0.3">
      <c r="A205" s="83" t="s">
        <v>230</v>
      </c>
      <c r="B205" s="83"/>
      <c r="C205" s="83" t="s">
        <v>764</v>
      </c>
      <c r="D205" s="83" t="s">
        <v>564</v>
      </c>
      <c r="E205" s="60">
        <v>7.5423999999999998</v>
      </c>
      <c r="F205" s="83">
        <v>8.5152000000000001</v>
      </c>
      <c r="G205" s="72">
        <f>F205-E205</f>
        <v>0.97280000000000033</v>
      </c>
      <c r="H205" s="46"/>
      <c r="I205" s="88">
        <v>86.9</v>
      </c>
      <c r="J205" s="92"/>
      <c r="K205" s="112">
        <f t="shared" si="5"/>
        <v>0</v>
      </c>
    </row>
    <row r="206" spans="1:12" ht="16.5" thickBot="1" x14ac:dyDescent="0.3">
      <c r="A206" s="83" t="s">
        <v>231</v>
      </c>
      <c r="B206" s="83"/>
      <c r="C206" s="83" t="s">
        <v>765</v>
      </c>
      <c r="D206" s="83" t="s">
        <v>564</v>
      </c>
      <c r="E206" s="60">
        <v>6.3635000000000002</v>
      </c>
      <c r="F206" s="83">
        <v>7.0331999999999999</v>
      </c>
      <c r="G206" s="72">
        <f t="shared" ref="G206:G269" si="7">F206-E206</f>
        <v>0.66969999999999974</v>
      </c>
      <c r="H206" s="46"/>
      <c r="I206" s="88">
        <v>81.599999999999994</v>
      </c>
      <c r="J206" s="92"/>
      <c r="K206" s="112">
        <f t="shared" si="5"/>
        <v>0</v>
      </c>
    </row>
    <row r="207" spans="1:12" ht="16.5" thickBot="1" x14ac:dyDescent="0.3">
      <c r="A207" s="83" t="s">
        <v>232</v>
      </c>
      <c r="B207" s="83"/>
      <c r="C207" s="83" t="s">
        <v>766</v>
      </c>
      <c r="D207" s="83" t="s">
        <v>564</v>
      </c>
      <c r="E207" s="60">
        <v>5.5951000000000004</v>
      </c>
      <c r="F207" s="83">
        <v>6.0587999999999997</v>
      </c>
      <c r="G207" s="72">
        <f t="shared" si="7"/>
        <v>0.46369999999999933</v>
      </c>
      <c r="H207" s="46"/>
      <c r="I207" s="88">
        <v>60.9</v>
      </c>
      <c r="J207" s="92"/>
      <c r="K207" s="112">
        <f t="shared" si="5"/>
        <v>0</v>
      </c>
    </row>
    <row r="208" spans="1:12" ht="16.5" thickBot="1" x14ac:dyDescent="0.3">
      <c r="A208" s="83" t="s">
        <v>233</v>
      </c>
      <c r="B208" s="83"/>
      <c r="C208" s="83" t="s">
        <v>767</v>
      </c>
      <c r="D208" s="83" t="s">
        <v>564</v>
      </c>
      <c r="E208" s="60">
        <v>5.3537999999999997</v>
      </c>
      <c r="F208" s="83">
        <v>5.9996</v>
      </c>
      <c r="G208" s="72">
        <f t="shared" si="7"/>
        <v>0.64580000000000037</v>
      </c>
      <c r="H208" s="46"/>
      <c r="I208" s="88">
        <v>58.8</v>
      </c>
      <c r="J208" s="92">
        <v>-0.78669999999999995</v>
      </c>
      <c r="K208" s="112">
        <f t="shared" si="5"/>
        <v>0.78669999999999995</v>
      </c>
      <c r="L208" s="113">
        <f>K208*E572</f>
        <v>1862.4178460000001</v>
      </c>
    </row>
    <row r="209" spans="1:11" ht="15.95" customHeight="1" thickBot="1" x14ac:dyDescent="0.3">
      <c r="A209" s="83" t="s">
        <v>234</v>
      </c>
      <c r="B209" s="83"/>
      <c r="C209" s="83" t="s">
        <v>768</v>
      </c>
      <c r="D209" s="83" t="s">
        <v>564</v>
      </c>
      <c r="E209" s="60">
        <v>7.5807000000000002</v>
      </c>
      <c r="F209" s="83">
        <v>8.6097000000000001</v>
      </c>
      <c r="G209" s="72">
        <f t="shared" si="7"/>
        <v>1.0289999999999999</v>
      </c>
      <c r="H209" s="46"/>
      <c r="I209" s="88">
        <v>86.8</v>
      </c>
      <c r="J209" s="92"/>
      <c r="K209" s="112">
        <f t="shared" si="5"/>
        <v>0</v>
      </c>
    </row>
    <row r="210" spans="1:11" ht="15.95" customHeight="1" thickBot="1" x14ac:dyDescent="0.3">
      <c r="A210" s="83" t="s">
        <v>235</v>
      </c>
      <c r="B210" s="83"/>
      <c r="C210" s="83" t="s">
        <v>769</v>
      </c>
      <c r="D210" s="83" t="s">
        <v>564</v>
      </c>
      <c r="E210" s="61">
        <v>6.1950000000000003</v>
      </c>
      <c r="F210" s="83">
        <v>7.0770999999999997</v>
      </c>
      <c r="G210" s="72">
        <f t="shared" si="7"/>
        <v>0.88209999999999944</v>
      </c>
      <c r="H210" s="46"/>
      <c r="I210" s="88">
        <v>81.599999999999994</v>
      </c>
      <c r="J210" s="92"/>
      <c r="K210" s="112">
        <f t="shared" si="5"/>
        <v>0</v>
      </c>
    </row>
    <row r="211" spans="1:11" ht="15.95" customHeight="1" thickBot="1" x14ac:dyDescent="0.3">
      <c r="A211" s="83" t="s">
        <v>236</v>
      </c>
      <c r="B211" s="83"/>
      <c r="C211" s="83" t="s">
        <v>770</v>
      </c>
      <c r="D211" s="83" t="s">
        <v>564</v>
      </c>
      <c r="E211" s="60">
        <v>5.6668000000000003</v>
      </c>
      <c r="F211" s="83">
        <v>6.6590999999999996</v>
      </c>
      <c r="G211" s="72">
        <f t="shared" si="7"/>
        <v>0.99229999999999929</v>
      </c>
      <c r="H211" s="46"/>
      <c r="I211" s="88">
        <v>60.9</v>
      </c>
      <c r="J211" s="92"/>
      <c r="K211" s="112">
        <f t="shared" si="5"/>
        <v>0</v>
      </c>
    </row>
    <row r="212" spans="1:11" ht="15.95" customHeight="1" thickBot="1" x14ac:dyDescent="0.3">
      <c r="A212" s="83" t="s">
        <v>237</v>
      </c>
      <c r="B212" s="83"/>
      <c r="C212" s="83" t="s">
        <v>771</v>
      </c>
      <c r="D212" s="83" t="s">
        <v>564</v>
      </c>
      <c r="E212" s="60">
        <v>3.9895999999999998</v>
      </c>
      <c r="F212" s="83">
        <v>4.7</v>
      </c>
      <c r="G212" s="72">
        <f t="shared" si="7"/>
        <v>0.71040000000000036</v>
      </c>
      <c r="H212" s="46"/>
      <c r="I212" s="88">
        <v>58.8</v>
      </c>
      <c r="J212" s="92"/>
      <c r="K212" s="112">
        <f t="shared" si="5"/>
        <v>0</v>
      </c>
    </row>
    <row r="213" spans="1:11" ht="15.95" customHeight="1" thickBot="1" x14ac:dyDescent="0.3">
      <c r="A213" s="83" t="s">
        <v>238</v>
      </c>
      <c r="B213" s="83"/>
      <c r="C213" s="83" t="s">
        <v>772</v>
      </c>
      <c r="D213" s="83" t="s">
        <v>564</v>
      </c>
      <c r="E213" s="60">
        <v>7.4832999999999998</v>
      </c>
      <c r="F213" s="83">
        <v>7.8570000000000002</v>
      </c>
      <c r="G213" s="72">
        <f t="shared" si="7"/>
        <v>0.37370000000000037</v>
      </c>
      <c r="H213" s="46"/>
      <c r="I213" s="88">
        <v>86.8</v>
      </c>
      <c r="J213" s="92"/>
      <c r="K213" s="112">
        <f t="shared" si="5"/>
        <v>0</v>
      </c>
    </row>
    <row r="214" spans="1:11" ht="15.95" customHeight="1" thickBot="1" x14ac:dyDescent="0.3">
      <c r="A214" s="83" t="s">
        <v>239</v>
      </c>
      <c r="B214" s="83"/>
      <c r="C214" s="83" t="s">
        <v>773</v>
      </c>
      <c r="D214" s="83" t="s">
        <v>564</v>
      </c>
      <c r="E214" s="60">
        <v>8.7485999999999997</v>
      </c>
      <c r="F214" s="83">
        <v>9.7714999999999996</v>
      </c>
      <c r="G214" s="72">
        <f t="shared" si="7"/>
        <v>1.0228999999999999</v>
      </c>
      <c r="H214" s="46"/>
      <c r="I214" s="88">
        <v>81.3</v>
      </c>
      <c r="J214" s="92"/>
      <c r="K214" s="112">
        <f t="shared" si="5"/>
        <v>0</v>
      </c>
    </row>
    <row r="215" spans="1:11" ht="15.95" customHeight="1" thickBot="1" x14ac:dyDescent="0.3">
      <c r="A215" s="83" t="s">
        <v>240</v>
      </c>
      <c r="B215" s="83"/>
      <c r="C215" s="83" t="s">
        <v>774</v>
      </c>
      <c r="D215" s="83" t="s">
        <v>564</v>
      </c>
      <c r="E215" s="60">
        <v>4.4587000000000003</v>
      </c>
      <c r="F215" s="83">
        <v>4.7601000000000004</v>
      </c>
      <c r="G215" s="72">
        <f t="shared" si="7"/>
        <v>0.30140000000000011</v>
      </c>
      <c r="H215" s="46"/>
      <c r="I215" s="88">
        <v>60.6</v>
      </c>
      <c r="J215" s="92"/>
      <c r="K215" s="112">
        <f t="shared" si="5"/>
        <v>0</v>
      </c>
    </row>
    <row r="216" spans="1:11" ht="15.95" customHeight="1" thickBot="1" x14ac:dyDescent="0.3">
      <c r="A216" s="50" t="s">
        <v>241</v>
      </c>
      <c r="B216" s="50"/>
      <c r="C216" s="50" t="s">
        <v>775</v>
      </c>
      <c r="D216" s="50" t="s">
        <v>564</v>
      </c>
      <c r="E216" s="73">
        <v>4.6414999999999997</v>
      </c>
      <c r="F216" s="78">
        <v>4.6414999999999997</v>
      </c>
      <c r="G216" s="78">
        <f t="shared" si="7"/>
        <v>0</v>
      </c>
      <c r="H216" s="69"/>
      <c r="I216" s="88"/>
      <c r="J216" s="92"/>
      <c r="K216" s="112">
        <f t="shared" si="5"/>
        <v>0</v>
      </c>
    </row>
    <row r="217" spans="1:11" ht="15.95" customHeight="1" thickBot="1" x14ac:dyDescent="0.3">
      <c r="A217" s="83" t="s">
        <v>241</v>
      </c>
      <c r="B217" s="83"/>
      <c r="C217" s="83" t="s">
        <v>775</v>
      </c>
      <c r="D217" s="83" t="s">
        <v>564</v>
      </c>
      <c r="E217" s="60">
        <v>4.6414999999999997</v>
      </c>
      <c r="F217" s="83">
        <v>4.6414999999999997</v>
      </c>
      <c r="G217" s="80">
        <f t="shared" si="7"/>
        <v>0</v>
      </c>
      <c r="H217" s="46">
        <f>I217*0.010595</f>
        <v>0.61980750000000007</v>
      </c>
      <c r="I217" s="88">
        <v>58.5</v>
      </c>
      <c r="J217" s="92"/>
      <c r="K217" s="112">
        <f t="shared" si="5"/>
        <v>0</v>
      </c>
    </row>
    <row r="218" spans="1:11" ht="15.95" customHeight="1" thickBot="1" x14ac:dyDescent="0.3">
      <c r="A218" s="83" t="s">
        <v>242</v>
      </c>
      <c r="B218" s="83"/>
      <c r="C218" s="83" t="s">
        <v>776</v>
      </c>
      <c r="D218" s="83" t="s">
        <v>564</v>
      </c>
      <c r="E218" s="60">
        <v>7.8346999999999998</v>
      </c>
      <c r="F218" s="83">
        <v>8.9707000000000008</v>
      </c>
      <c r="G218" s="72">
        <f t="shared" si="7"/>
        <v>1.136000000000001</v>
      </c>
      <c r="H218" s="46"/>
      <c r="I218" s="34">
        <v>86.7</v>
      </c>
      <c r="J218" s="92"/>
      <c r="K218" s="112">
        <f t="shared" si="5"/>
        <v>0</v>
      </c>
    </row>
    <row r="219" spans="1:11" ht="15.95" customHeight="1" thickBot="1" x14ac:dyDescent="0.3">
      <c r="A219" s="83" t="s">
        <v>243</v>
      </c>
      <c r="B219" s="83"/>
      <c r="C219" s="83" t="s">
        <v>777</v>
      </c>
      <c r="D219" s="83" t="s">
        <v>564</v>
      </c>
      <c r="E219" s="74">
        <v>7.82</v>
      </c>
      <c r="F219" s="83">
        <v>8.1493000000000002</v>
      </c>
      <c r="G219" s="72">
        <f t="shared" si="7"/>
        <v>0.32929999999999993</v>
      </c>
      <c r="H219" s="46"/>
      <c r="I219" s="88">
        <v>81.3</v>
      </c>
      <c r="J219" s="92"/>
      <c r="K219" s="112">
        <f t="shared" si="5"/>
        <v>0</v>
      </c>
    </row>
    <row r="220" spans="1:11" ht="15.95" customHeight="1" thickBot="1" x14ac:dyDescent="0.3">
      <c r="A220" s="83" t="s">
        <v>244</v>
      </c>
      <c r="B220" s="83"/>
      <c r="C220" s="83" t="s">
        <v>778</v>
      </c>
      <c r="D220" s="83" t="s">
        <v>564</v>
      </c>
      <c r="E220" s="60">
        <v>6.5042</v>
      </c>
      <c r="F220" s="83">
        <v>7.5618999999999996</v>
      </c>
      <c r="G220" s="72">
        <f t="shared" si="7"/>
        <v>1.0576999999999996</v>
      </c>
      <c r="H220" s="46"/>
      <c r="I220" s="88">
        <v>60.7</v>
      </c>
      <c r="J220" s="92"/>
      <c r="K220" s="112">
        <f t="shared" si="5"/>
        <v>0</v>
      </c>
    </row>
    <row r="221" spans="1:11" ht="15.95" customHeight="1" thickBot="1" x14ac:dyDescent="0.3">
      <c r="A221" s="83" t="s">
        <v>245</v>
      </c>
      <c r="B221" s="83"/>
      <c r="C221" s="83" t="s">
        <v>779</v>
      </c>
      <c r="D221" s="83" t="s">
        <v>564</v>
      </c>
      <c r="E221" s="60">
        <v>5.2782999999999998</v>
      </c>
      <c r="F221" s="83">
        <v>5.8840000000000003</v>
      </c>
      <c r="G221" s="72">
        <f t="shared" si="7"/>
        <v>0.60570000000000057</v>
      </c>
      <c r="H221" s="46"/>
      <c r="I221" s="88">
        <v>58.5</v>
      </c>
      <c r="J221" s="92"/>
      <c r="K221" s="112">
        <f t="shared" si="5"/>
        <v>0</v>
      </c>
    </row>
    <row r="222" spans="1:11" ht="15.95" customHeight="1" thickBot="1" x14ac:dyDescent="0.3">
      <c r="A222" s="83" t="s">
        <v>246</v>
      </c>
      <c r="B222" s="83"/>
      <c r="C222" s="83" t="s">
        <v>780</v>
      </c>
      <c r="D222" s="83" t="s">
        <v>564</v>
      </c>
      <c r="E222" s="60">
        <v>7.1440999999999999</v>
      </c>
      <c r="F222" s="83">
        <v>7.1440999999999999</v>
      </c>
      <c r="G222" s="80">
        <f t="shared" si="7"/>
        <v>0</v>
      </c>
      <c r="H222" s="46">
        <f>I222*0.010595</f>
        <v>0.91964599999999996</v>
      </c>
      <c r="I222" s="88">
        <v>86.8</v>
      </c>
      <c r="J222" s="92"/>
      <c r="K222" s="112">
        <f t="shared" si="5"/>
        <v>0</v>
      </c>
    </row>
    <row r="223" spans="1:11" ht="15.95" customHeight="1" thickBot="1" x14ac:dyDescent="0.3">
      <c r="A223" s="83" t="s">
        <v>247</v>
      </c>
      <c r="B223" s="83"/>
      <c r="C223" s="83" t="s">
        <v>781</v>
      </c>
      <c r="D223" s="83" t="s">
        <v>564</v>
      </c>
      <c r="E223" s="60">
        <v>8.2705000000000002</v>
      </c>
      <c r="F223" s="83">
        <v>9.7505000000000006</v>
      </c>
      <c r="G223" s="72">
        <f t="shared" si="7"/>
        <v>1.4800000000000004</v>
      </c>
      <c r="H223" s="46"/>
      <c r="I223" s="88">
        <v>81.2</v>
      </c>
      <c r="J223" s="92"/>
      <c r="K223" s="112">
        <f t="shared" si="5"/>
        <v>0</v>
      </c>
    </row>
    <row r="224" spans="1:11" ht="15.95" customHeight="1" thickBot="1" x14ac:dyDescent="0.3">
      <c r="A224" s="83" t="s">
        <v>248</v>
      </c>
      <c r="B224" s="83"/>
      <c r="C224" s="83"/>
      <c r="D224" s="83"/>
      <c r="E224" s="25">
        <v>3.8414999999999999</v>
      </c>
      <c r="F224" s="83">
        <v>4.4939</v>
      </c>
      <c r="G224" s="72">
        <f t="shared" si="7"/>
        <v>0.65240000000000009</v>
      </c>
      <c r="H224" s="46"/>
      <c r="I224" s="88">
        <v>60.5</v>
      </c>
      <c r="J224" s="92"/>
      <c r="K224" s="112">
        <f t="shared" si="5"/>
        <v>0</v>
      </c>
    </row>
    <row r="225" spans="1:11" ht="15.95" customHeight="1" thickBot="1" x14ac:dyDescent="0.3">
      <c r="A225" s="83" t="s">
        <v>249</v>
      </c>
      <c r="B225" s="83"/>
      <c r="C225" s="83" t="s">
        <v>782</v>
      </c>
      <c r="D225" s="83" t="s">
        <v>564</v>
      </c>
      <c r="E225" s="60">
        <v>5.6018999999999997</v>
      </c>
      <c r="F225" s="83">
        <v>6.4646999999999997</v>
      </c>
      <c r="G225" s="72">
        <f t="shared" si="7"/>
        <v>0.86280000000000001</v>
      </c>
      <c r="H225" s="46"/>
      <c r="I225" s="88">
        <v>58.4</v>
      </c>
      <c r="J225" s="92"/>
      <c r="K225" s="112">
        <f t="shared" si="5"/>
        <v>0</v>
      </c>
    </row>
    <row r="226" spans="1:11" ht="15.95" customHeight="1" thickBot="1" x14ac:dyDescent="0.3">
      <c r="A226" s="50" t="s">
        <v>249</v>
      </c>
      <c r="B226" s="50"/>
      <c r="C226" s="50" t="s">
        <v>782</v>
      </c>
      <c r="D226" s="50" t="s">
        <v>564</v>
      </c>
      <c r="E226" s="73">
        <v>5.6018999999999997</v>
      </c>
      <c r="F226" s="78">
        <v>5.6018999999999997</v>
      </c>
      <c r="G226" s="78">
        <f t="shared" si="7"/>
        <v>0</v>
      </c>
      <c r="H226" s="69"/>
      <c r="I226" s="88"/>
      <c r="J226" s="92"/>
      <c r="K226" s="112">
        <f t="shared" si="5"/>
        <v>0</v>
      </c>
    </row>
    <row r="227" spans="1:11" ht="15.95" customHeight="1" thickBot="1" x14ac:dyDescent="0.3">
      <c r="A227" s="83" t="s">
        <v>250</v>
      </c>
      <c r="B227" s="83"/>
      <c r="C227" s="83" t="s">
        <v>783</v>
      </c>
      <c r="D227" s="83" t="s">
        <v>564</v>
      </c>
      <c r="E227" s="60">
        <v>7.0401999999999996</v>
      </c>
      <c r="F227" s="83">
        <v>8.1483000000000008</v>
      </c>
      <c r="G227" s="72">
        <f t="shared" si="7"/>
        <v>1.1081000000000012</v>
      </c>
      <c r="H227" s="46"/>
      <c r="I227" s="88">
        <v>87.1</v>
      </c>
      <c r="J227" s="92"/>
      <c r="K227" s="112">
        <f t="shared" si="5"/>
        <v>0</v>
      </c>
    </row>
    <row r="228" spans="1:11" ht="15.95" customHeight="1" thickBot="1" x14ac:dyDescent="0.3">
      <c r="A228" s="83" t="s">
        <v>251</v>
      </c>
      <c r="B228" s="83"/>
      <c r="C228" s="83" t="s">
        <v>784</v>
      </c>
      <c r="D228" s="83" t="s">
        <v>564</v>
      </c>
      <c r="E228" s="60">
        <v>5.3701999999999996</v>
      </c>
      <c r="F228" s="83">
        <v>5.3701999999999996</v>
      </c>
      <c r="G228" s="80">
        <f t="shared" si="7"/>
        <v>0</v>
      </c>
      <c r="H228" s="46">
        <f>I228*0.010595</f>
        <v>0.86031400000000002</v>
      </c>
      <c r="I228" s="88">
        <v>81.2</v>
      </c>
      <c r="J228" s="92"/>
      <c r="K228" s="112">
        <f t="shared" si="5"/>
        <v>0</v>
      </c>
    </row>
    <row r="229" spans="1:11" ht="15.95" customHeight="1" thickBot="1" x14ac:dyDescent="0.3">
      <c r="A229" s="83" t="s">
        <v>252</v>
      </c>
      <c r="B229" s="83"/>
      <c r="C229" s="83" t="s">
        <v>785</v>
      </c>
      <c r="D229" s="83" t="s">
        <v>564</v>
      </c>
      <c r="E229" s="60">
        <v>4.0951000000000004</v>
      </c>
      <c r="F229" s="83">
        <v>4.2781000000000002</v>
      </c>
      <c r="G229" s="72">
        <f t="shared" si="7"/>
        <v>0.18299999999999983</v>
      </c>
      <c r="H229" s="46"/>
      <c r="I229" s="88">
        <v>60.6</v>
      </c>
      <c r="J229" s="92"/>
      <c r="K229" s="112">
        <f t="shared" si="5"/>
        <v>0</v>
      </c>
    </row>
    <row r="230" spans="1:11" ht="15.95" customHeight="1" thickBot="1" x14ac:dyDescent="0.3">
      <c r="A230" s="83" t="s">
        <v>253</v>
      </c>
      <c r="B230" s="83"/>
      <c r="C230" s="83" t="s">
        <v>786</v>
      </c>
      <c r="D230" s="83" t="s">
        <v>564</v>
      </c>
      <c r="E230" s="60">
        <v>5.2632000000000003</v>
      </c>
      <c r="F230" s="83">
        <v>6.1924000000000001</v>
      </c>
      <c r="G230" s="72">
        <f t="shared" si="7"/>
        <v>0.9291999999999998</v>
      </c>
      <c r="H230" s="46"/>
      <c r="I230" s="88">
        <v>58.5</v>
      </c>
      <c r="J230" s="92"/>
      <c r="K230" s="112">
        <f t="shared" si="5"/>
        <v>0</v>
      </c>
    </row>
    <row r="231" spans="1:11" ht="15.95" customHeight="1" thickBot="1" x14ac:dyDescent="0.3">
      <c r="A231" s="83" t="s">
        <v>254</v>
      </c>
      <c r="B231" s="83"/>
      <c r="C231" s="83" t="s">
        <v>787</v>
      </c>
      <c r="D231" s="83" t="s">
        <v>564</v>
      </c>
      <c r="E231" s="61">
        <v>9.7010000000000005</v>
      </c>
      <c r="F231" s="83">
        <v>11.4236</v>
      </c>
      <c r="G231" s="72">
        <f t="shared" si="7"/>
        <v>1.7225999999999999</v>
      </c>
      <c r="H231" s="46"/>
      <c r="I231" s="88">
        <v>86.7</v>
      </c>
      <c r="J231" s="92"/>
      <c r="K231" s="112">
        <f t="shared" si="5"/>
        <v>0</v>
      </c>
    </row>
    <row r="232" spans="1:11" ht="15.95" customHeight="1" thickBot="1" x14ac:dyDescent="0.3">
      <c r="A232" s="83" t="s">
        <v>255</v>
      </c>
      <c r="B232" s="83"/>
      <c r="C232" s="83" t="s">
        <v>788</v>
      </c>
      <c r="D232" s="83" t="s">
        <v>564</v>
      </c>
      <c r="E232" s="60">
        <v>5.5050999999999997</v>
      </c>
      <c r="F232" s="83">
        <v>6.1281999999999996</v>
      </c>
      <c r="G232" s="72">
        <f t="shared" si="7"/>
        <v>0.62309999999999999</v>
      </c>
      <c r="H232" s="46"/>
      <c r="I232" s="88">
        <v>81.3</v>
      </c>
      <c r="J232" s="92"/>
      <c r="K232" s="112">
        <f t="shared" ref="K232:K295" si="8">-J232</f>
        <v>0</v>
      </c>
    </row>
    <row r="233" spans="1:11" ht="15.95" customHeight="1" thickBot="1" x14ac:dyDescent="0.3">
      <c r="A233" s="83" t="s">
        <v>256</v>
      </c>
      <c r="B233" s="83"/>
      <c r="C233" s="83" t="s">
        <v>789</v>
      </c>
      <c r="D233" s="83" t="s">
        <v>564</v>
      </c>
      <c r="E233" s="60">
        <v>3.6353</v>
      </c>
      <c r="F233" s="83">
        <v>3.9563000000000001</v>
      </c>
      <c r="G233" s="72">
        <f t="shared" si="7"/>
        <v>0.32100000000000017</v>
      </c>
      <c r="H233" s="46"/>
      <c r="I233" s="88">
        <v>60.5</v>
      </c>
      <c r="J233" s="92"/>
      <c r="K233" s="112">
        <f t="shared" si="8"/>
        <v>0</v>
      </c>
    </row>
    <row r="234" spans="1:11" ht="15.95" customHeight="1" thickBot="1" x14ac:dyDescent="0.3">
      <c r="A234" s="83" t="s">
        <v>257</v>
      </c>
      <c r="B234" s="83"/>
      <c r="C234" s="83"/>
      <c r="D234" s="83"/>
      <c r="E234" s="25">
        <v>4.8449</v>
      </c>
      <c r="F234" s="83">
        <v>4.8449</v>
      </c>
      <c r="G234" s="80">
        <f t="shared" si="7"/>
        <v>0</v>
      </c>
      <c r="H234" s="46">
        <f>I234*0.010595</f>
        <v>0.61980750000000007</v>
      </c>
      <c r="I234" s="88">
        <v>58.5</v>
      </c>
      <c r="J234" s="92"/>
      <c r="K234" s="112">
        <f t="shared" si="8"/>
        <v>0</v>
      </c>
    </row>
    <row r="235" spans="1:11" ht="15.95" customHeight="1" thickBot="1" x14ac:dyDescent="0.3">
      <c r="A235" s="83" t="s">
        <v>258</v>
      </c>
      <c r="B235" s="83"/>
      <c r="C235" s="83" t="s">
        <v>790</v>
      </c>
      <c r="D235" s="83" t="s">
        <v>564</v>
      </c>
      <c r="E235" s="60">
        <v>7.8095999999999997</v>
      </c>
      <c r="F235" s="83">
        <v>8.1394000000000002</v>
      </c>
      <c r="G235" s="72">
        <f t="shared" si="7"/>
        <v>0.32980000000000054</v>
      </c>
      <c r="H235" s="46"/>
      <c r="I235" s="88">
        <v>86.7</v>
      </c>
      <c r="J235" s="92"/>
      <c r="K235" s="112">
        <f t="shared" si="8"/>
        <v>0</v>
      </c>
    </row>
    <row r="236" spans="1:11" ht="15.95" customHeight="1" thickBot="1" x14ac:dyDescent="0.3">
      <c r="A236" s="83" t="s">
        <v>259</v>
      </c>
      <c r="B236" s="83"/>
      <c r="C236" s="83" t="s">
        <v>791</v>
      </c>
      <c r="D236" s="83" t="s">
        <v>564</v>
      </c>
      <c r="E236" s="60">
        <v>6.4725000000000001</v>
      </c>
      <c r="F236" s="83">
        <v>6.4725000000000001</v>
      </c>
      <c r="G236" s="80">
        <f t="shared" si="7"/>
        <v>0</v>
      </c>
      <c r="H236" s="46">
        <f>I236*0.010595</f>
        <v>0.86031400000000002</v>
      </c>
      <c r="I236" s="88">
        <v>81.2</v>
      </c>
      <c r="J236" s="92"/>
      <c r="K236" s="112">
        <f t="shared" si="8"/>
        <v>0</v>
      </c>
    </row>
    <row r="237" spans="1:11" ht="15.95" customHeight="1" thickBot="1" x14ac:dyDescent="0.3">
      <c r="A237" s="83" t="s">
        <v>260</v>
      </c>
      <c r="B237" s="83"/>
      <c r="C237" s="83" t="s">
        <v>792</v>
      </c>
      <c r="D237" s="83" t="s">
        <v>564</v>
      </c>
      <c r="E237" s="60">
        <v>3.9611000000000001</v>
      </c>
      <c r="F237" s="83">
        <v>4.7336999999999998</v>
      </c>
      <c r="G237" s="72">
        <f t="shared" si="7"/>
        <v>0.77259999999999973</v>
      </c>
      <c r="H237" s="46"/>
      <c r="I237" s="88">
        <v>60.5</v>
      </c>
      <c r="J237" s="92"/>
      <c r="K237" s="112">
        <f t="shared" si="8"/>
        <v>0</v>
      </c>
    </row>
    <row r="238" spans="1:11" ht="15.95" customHeight="1" thickBot="1" x14ac:dyDescent="0.3">
      <c r="A238" s="83" t="s">
        <v>261</v>
      </c>
      <c r="B238" s="83"/>
      <c r="C238" s="83"/>
      <c r="D238" s="83"/>
      <c r="E238" s="25">
        <v>2.8332000000000002</v>
      </c>
      <c r="F238" s="83">
        <v>2.8332000000000002</v>
      </c>
      <c r="G238" s="80">
        <f t="shared" si="7"/>
        <v>0</v>
      </c>
      <c r="H238" s="46">
        <f>I238*0.010595</f>
        <v>0.61874799999999996</v>
      </c>
      <c r="I238" s="88">
        <v>58.4</v>
      </c>
      <c r="J238" s="92"/>
      <c r="K238" s="112">
        <f t="shared" si="8"/>
        <v>0</v>
      </c>
    </row>
    <row r="239" spans="1:11" ht="15.95" customHeight="1" thickBot="1" x14ac:dyDescent="0.3">
      <c r="A239" s="83" t="s">
        <v>262</v>
      </c>
      <c r="B239" s="83"/>
      <c r="C239" s="83" t="s">
        <v>793</v>
      </c>
      <c r="D239" s="83" t="s">
        <v>564</v>
      </c>
      <c r="E239" s="60">
        <v>8.2121999999999993</v>
      </c>
      <c r="F239" s="83">
        <v>8.7561</v>
      </c>
      <c r="G239" s="72">
        <f t="shared" si="7"/>
        <v>0.54390000000000072</v>
      </c>
      <c r="H239" s="46"/>
      <c r="I239" s="88">
        <v>86.6</v>
      </c>
      <c r="J239" s="92"/>
      <c r="K239" s="112">
        <f t="shared" si="8"/>
        <v>0</v>
      </c>
    </row>
    <row r="240" spans="1:11" ht="15.95" customHeight="1" thickBot="1" x14ac:dyDescent="0.3">
      <c r="A240" s="83" t="s">
        <v>263</v>
      </c>
      <c r="B240" s="83"/>
      <c r="C240" s="83" t="s">
        <v>794</v>
      </c>
      <c r="D240" s="83" t="s">
        <v>564</v>
      </c>
      <c r="E240" s="61">
        <v>7.2350000000000003</v>
      </c>
      <c r="F240" s="83">
        <v>8.3003999999999998</v>
      </c>
      <c r="G240" s="72">
        <f t="shared" si="7"/>
        <v>1.0653999999999995</v>
      </c>
      <c r="H240" s="46"/>
      <c r="I240" s="88">
        <v>81.2</v>
      </c>
      <c r="J240" s="92"/>
      <c r="K240" s="112">
        <f t="shared" si="8"/>
        <v>0</v>
      </c>
    </row>
    <row r="241" spans="1:11" ht="16.5" thickBot="1" x14ac:dyDescent="0.3">
      <c r="A241" s="83" t="s">
        <v>264</v>
      </c>
      <c r="B241" s="83"/>
      <c r="C241" s="83" t="s">
        <v>795</v>
      </c>
      <c r="D241" s="83" t="s">
        <v>564</v>
      </c>
      <c r="E241" s="60">
        <v>6.3474000000000004</v>
      </c>
      <c r="F241" s="83">
        <v>7.1761999999999997</v>
      </c>
      <c r="G241" s="72">
        <f t="shared" si="7"/>
        <v>0.82879999999999932</v>
      </c>
      <c r="H241" s="46"/>
      <c r="I241" s="88">
        <v>60.7</v>
      </c>
      <c r="J241" s="92"/>
      <c r="K241" s="112">
        <f t="shared" si="8"/>
        <v>0</v>
      </c>
    </row>
    <row r="242" spans="1:11" ht="16.5" thickBot="1" x14ac:dyDescent="0.3">
      <c r="A242" s="83" t="s">
        <v>265</v>
      </c>
      <c r="B242" s="83"/>
      <c r="C242" s="83"/>
      <c r="D242" s="83"/>
      <c r="E242" s="25">
        <v>3.9304999999999999</v>
      </c>
      <c r="F242" s="83">
        <v>4.0336999999999996</v>
      </c>
      <c r="G242" s="72">
        <f t="shared" si="7"/>
        <v>0.10319999999999974</v>
      </c>
      <c r="H242" s="46"/>
      <c r="I242" s="88">
        <v>58.5</v>
      </c>
      <c r="J242" s="92"/>
      <c r="K242" s="112">
        <f t="shared" si="8"/>
        <v>0</v>
      </c>
    </row>
    <row r="243" spans="1:11" ht="16.5" thickBot="1" x14ac:dyDescent="0.3">
      <c r="A243" s="83" t="s">
        <v>266</v>
      </c>
      <c r="B243" s="83"/>
      <c r="C243" s="83" t="s">
        <v>796</v>
      </c>
      <c r="D243" s="83" t="s">
        <v>564</v>
      </c>
      <c r="E243" s="60">
        <v>8.6213999999999995</v>
      </c>
      <c r="F243" s="83">
        <v>9.7712000000000003</v>
      </c>
      <c r="G243" s="72">
        <f t="shared" si="7"/>
        <v>1.1498000000000008</v>
      </c>
      <c r="H243" s="46"/>
      <c r="I243" s="88">
        <v>86.7</v>
      </c>
      <c r="J243" s="92"/>
      <c r="K243" s="112">
        <f t="shared" si="8"/>
        <v>0</v>
      </c>
    </row>
    <row r="244" spans="1:11" ht="16.5" thickBot="1" x14ac:dyDescent="0.3">
      <c r="A244" s="83" t="s">
        <v>267</v>
      </c>
      <c r="B244" s="83"/>
      <c r="C244" s="83" t="s">
        <v>797</v>
      </c>
      <c r="D244" s="83" t="s">
        <v>564</v>
      </c>
      <c r="E244" s="60">
        <v>4.6140999999999996</v>
      </c>
      <c r="F244" s="83">
        <v>4.6140999999999996</v>
      </c>
      <c r="G244" s="80">
        <f t="shared" si="7"/>
        <v>0</v>
      </c>
      <c r="H244" s="46">
        <f>I244*0.010595</f>
        <v>0.86137350000000001</v>
      </c>
      <c r="I244" s="88">
        <v>81.3</v>
      </c>
      <c r="J244" s="92"/>
      <c r="K244" s="112">
        <f t="shared" si="8"/>
        <v>0</v>
      </c>
    </row>
    <row r="245" spans="1:11" ht="16.5" thickBot="1" x14ac:dyDescent="0.3">
      <c r="A245" s="83" t="s">
        <v>268</v>
      </c>
      <c r="B245" s="83"/>
      <c r="C245" s="83"/>
      <c r="D245" s="83"/>
      <c r="E245" s="25">
        <v>2.8639000000000001</v>
      </c>
      <c r="F245" s="83">
        <v>2.8639000000000001</v>
      </c>
      <c r="G245" s="80">
        <f t="shared" si="7"/>
        <v>0</v>
      </c>
      <c r="H245" s="46">
        <f>I245*0.010595</f>
        <v>0.64205699999999999</v>
      </c>
      <c r="I245" s="88">
        <v>60.6</v>
      </c>
      <c r="J245" s="92"/>
      <c r="K245" s="112">
        <f t="shared" si="8"/>
        <v>0</v>
      </c>
    </row>
    <row r="246" spans="1:11" ht="16.5" thickBot="1" x14ac:dyDescent="0.3">
      <c r="A246" s="83" t="s">
        <v>269</v>
      </c>
      <c r="B246" s="83"/>
      <c r="C246" s="83" t="s">
        <v>798</v>
      </c>
      <c r="D246" s="83" t="s">
        <v>564</v>
      </c>
      <c r="E246" s="60">
        <v>3.1191</v>
      </c>
      <c r="F246" s="83">
        <v>3.1977000000000002</v>
      </c>
      <c r="G246" s="72">
        <f t="shared" si="7"/>
        <v>7.8600000000000225E-2</v>
      </c>
      <c r="H246" s="46"/>
      <c r="I246" s="88">
        <v>58.4</v>
      </c>
      <c r="J246" s="92"/>
      <c r="K246" s="112">
        <f t="shared" si="8"/>
        <v>0</v>
      </c>
    </row>
    <row r="247" spans="1:11" ht="16.5" thickBot="1" x14ac:dyDescent="0.3">
      <c r="A247" s="83" t="s">
        <v>270</v>
      </c>
      <c r="B247" s="83"/>
      <c r="C247" s="83" t="s">
        <v>799</v>
      </c>
      <c r="D247" s="83" t="s">
        <v>564</v>
      </c>
      <c r="E247" s="60">
        <v>5.9093999999999998</v>
      </c>
      <c r="F247" s="83">
        <v>6.6504000000000003</v>
      </c>
      <c r="G247" s="72">
        <f t="shared" si="7"/>
        <v>0.74100000000000055</v>
      </c>
      <c r="H247" s="46"/>
      <c r="I247" s="88">
        <v>86.6</v>
      </c>
      <c r="J247" s="92"/>
      <c r="K247" s="112">
        <f t="shared" si="8"/>
        <v>0</v>
      </c>
    </row>
    <row r="248" spans="1:11" ht="16.5" thickBot="1" x14ac:dyDescent="0.3">
      <c r="A248" s="83" t="s">
        <v>271</v>
      </c>
      <c r="B248" s="83"/>
      <c r="C248" s="83" t="s">
        <v>800</v>
      </c>
      <c r="D248" s="83" t="s">
        <v>564</v>
      </c>
      <c r="E248" s="60">
        <v>7.7660999999999998</v>
      </c>
      <c r="F248" s="83">
        <v>9.0116999999999994</v>
      </c>
      <c r="G248" s="72">
        <f t="shared" si="7"/>
        <v>1.2455999999999996</v>
      </c>
      <c r="H248" s="46"/>
      <c r="I248" s="88">
        <v>81.2</v>
      </c>
      <c r="J248" s="92"/>
      <c r="K248" s="112">
        <f t="shared" si="8"/>
        <v>0</v>
      </c>
    </row>
    <row r="249" spans="1:11" ht="16.5" thickBot="1" x14ac:dyDescent="0.3">
      <c r="A249" s="83" t="s">
        <v>272</v>
      </c>
      <c r="B249" s="83"/>
      <c r="C249" s="83"/>
      <c r="D249" s="83"/>
      <c r="E249" s="94"/>
      <c r="F249" s="83">
        <v>4.2565</v>
      </c>
      <c r="G249" s="72">
        <f t="shared" si="7"/>
        <v>4.2565</v>
      </c>
      <c r="H249" s="46"/>
      <c r="I249" s="88">
        <v>60.8</v>
      </c>
      <c r="J249" s="92"/>
      <c r="K249" s="112">
        <f t="shared" si="8"/>
        <v>0</v>
      </c>
    </row>
    <row r="250" spans="1:11" ht="16.5" thickBot="1" x14ac:dyDescent="0.3">
      <c r="A250" s="83" t="s">
        <v>273</v>
      </c>
      <c r="B250" s="83"/>
      <c r="C250" s="83" t="s">
        <v>801</v>
      </c>
      <c r="D250" s="83" t="s">
        <v>564</v>
      </c>
      <c r="E250" s="60">
        <v>5.7912999999999997</v>
      </c>
      <c r="F250" s="83">
        <v>6.6314000000000002</v>
      </c>
      <c r="G250" s="72">
        <f t="shared" si="7"/>
        <v>0.84010000000000051</v>
      </c>
      <c r="H250" s="46"/>
      <c r="I250" s="88">
        <v>58.7</v>
      </c>
      <c r="J250" s="92"/>
      <c r="K250" s="112">
        <f t="shared" si="8"/>
        <v>0</v>
      </c>
    </row>
    <row r="251" spans="1:11" ht="16.5" thickBot="1" x14ac:dyDescent="0.3">
      <c r="A251" s="83" t="s">
        <v>274</v>
      </c>
      <c r="B251" s="83"/>
      <c r="C251" s="83" t="s">
        <v>802</v>
      </c>
      <c r="D251" s="83" t="s">
        <v>564</v>
      </c>
      <c r="E251" s="60">
        <v>8.6027000000000005</v>
      </c>
      <c r="F251" s="83">
        <v>10.3712</v>
      </c>
      <c r="G251" s="72">
        <f t="shared" si="7"/>
        <v>1.7684999999999995</v>
      </c>
      <c r="H251" s="46"/>
      <c r="I251" s="88">
        <v>86.5</v>
      </c>
      <c r="J251" s="92"/>
      <c r="K251" s="112">
        <f t="shared" si="8"/>
        <v>0</v>
      </c>
    </row>
    <row r="252" spans="1:11" ht="16.5" thickBot="1" x14ac:dyDescent="0.3">
      <c r="A252" s="83" t="s">
        <v>275</v>
      </c>
      <c r="B252" s="83"/>
      <c r="C252" s="83" t="s">
        <v>803</v>
      </c>
      <c r="D252" s="83" t="s">
        <v>564</v>
      </c>
      <c r="E252" s="60">
        <v>2.8671000000000002</v>
      </c>
      <c r="F252" s="83">
        <v>3.1913</v>
      </c>
      <c r="G252" s="72">
        <f t="shared" si="7"/>
        <v>0.32419999999999982</v>
      </c>
      <c r="H252" s="46"/>
      <c r="I252" s="88">
        <v>61.7</v>
      </c>
      <c r="J252" s="92"/>
      <c r="K252" s="112">
        <f t="shared" si="8"/>
        <v>0</v>
      </c>
    </row>
    <row r="253" spans="1:11" ht="16.5" thickBot="1" x14ac:dyDescent="0.3">
      <c r="A253" s="83" t="s">
        <v>276</v>
      </c>
      <c r="B253" s="83"/>
      <c r="C253" s="83" t="s">
        <v>804</v>
      </c>
      <c r="D253" s="83" t="s">
        <v>564</v>
      </c>
      <c r="E253" s="60">
        <v>4.5575000000000001</v>
      </c>
      <c r="F253" s="83">
        <v>5.0320999999999998</v>
      </c>
      <c r="G253" s="72">
        <f t="shared" si="7"/>
        <v>0.47459999999999969</v>
      </c>
      <c r="H253" s="46"/>
      <c r="I253" s="88">
        <v>46.7</v>
      </c>
      <c r="J253" s="92"/>
      <c r="K253" s="112">
        <f t="shared" si="8"/>
        <v>0</v>
      </c>
    </row>
    <row r="254" spans="1:11" ht="16.5" thickBot="1" x14ac:dyDescent="0.3">
      <c r="A254" s="83" t="s">
        <v>277</v>
      </c>
      <c r="B254" s="83"/>
      <c r="C254" s="83" t="s">
        <v>805</v>
      </c>
      <c r="D254" s="83" t="s">
        <v>564</v>
      </c>
      <c r="E254" s="60">
        <v>5.6102999999999996</v>
      </c>
      <c r="F254" s="83">
        <v>6.3269000000000002</v>
      </c>
      <c r="G254" s="72">
        <f t="shared" si="7"/>
        <v>0.71660000000000057</v>
      </c>
      <c r="H254" s="46"/>
      <c r="I254" s="88">
        <v>48.4</v>
      </c>
      <c r="J254" s="92"/>
      <c r="K254" s="112">
        <f t="shared" si="8"/>
        <v>0</v>
      </c>
    </row>
    <row r="255" spans="1:11" ht="16.5" thickBot="1" x14ac:dyDescent="0.3">
      <c r="A255" s="83" t="s">
        <v>278</v>
      </c>
      <c r="B255" s="83"/>
      <c r="C255" s="83" t="s">
        <v>806</v>
      </c>
      <c r="D255" s="83" t="s">
        <v>564</v>
      </c>
      <c r="E255" s="60">
        <v>6.5660999999999996</v>
      </c>
      <c r="F255" s="83">
        <v>7.4410999999999996</v>
      </c>
      <c r="G255" s="72">
        <f t="shared" si="7"/>
        <v>0.875</v>
      </c>
      <c r="H255" s="46"/>
      <c r="I255" s="88">
        <v>63.2</v>
      </c>
      <c r="J255" s="92"/>
      <c r="K255" s="112">
        <f t="shared" si="8"/>
        <v>0</v>
      </c>
    </row>
    <row r="256" spans="1:11" ht="16.5" thickBot="1" x14ac:dyDescent="0.3">
      <c r="A256" s="83" t="s">
        <v>279</v>
      </c>
      <c r="B256" s="83"/>
      <c r="C256" s="83" t="s">
        <v>807</v>
      </c>
      <c r="D256" s="83" t="s">
        <v>564</v>
      </c>
      <c r="E256" s="60">
        <v>5.5758999999999999</v>
      </c>
      <c r="F256" s="83">
        <v>6.2313999999999998</v>
      </c>
      <c r="G256" s="72">
        <f t="shared" si="7"/>
        <v>0.65549999999999997</v>
      </c>
      <c r="H256" s="46"/>
      <c r="I256" s="88">
        <v>60.1</v>
      </c>
      <c r="J256" s="92"/>
      <c r="K256" s="112">
        <f t="shared" si="8"/>
        <v>0</v>
      </c>
    </row>
    <row r="257" spans="1:11" ht="15.95" customHeight="1" thickBot="1" x14ac:dyDescent="0.3">
      <c r="A257" s="83" t="s">
        <v>280</v>
      </c>
      <c r="B257" s="83"/>
      <c r="C257" s="83" t="s">
        <v>808</v>
      </c>
      <c r="D257" s="83" t="s">
        <v>564</v>
      </c>
      <c r="E257" s="60">
        <v>6.1287000000000003</v>
      </c>
      <c r="F257" s="83">
        <v>6.8832000000000004</v>
      </c>
      <c r="G257" s="72">
        <f t="shared" si="7"/>
        <v>0.75450000000000017</v>
      </c>
      <c r="H257" s="46"/>
      <c r="I257" s="88">
        <v>61.4</v>
      </c>
      <c r="J257" s="92"/>
      <c r="K257" s="112">
        <f t="shared" si="8"/>
        <v>0</v>
      </c>
    </row>
    <row r="258" spans="1:11" ht="15.95" customHeight="1" thickBot="1" x14ac:dyDescent="0.3">
      <c r="A258" s="83" t="s">
        <v>281</v>
      </c>
      <c r="B258" s="83"/>
      <c r="C258" s="83" t="s">
        <v>809</v>
      </c>
      <c r="D258" s="83" t="s">
        <v>564</v>
      </c>
      <c r="E258" s="60">
        <v>4.4791999999999996</v>
      </c>
      <c r="F258" s="83">
        <v>4.9732000000000003</v>
      </c>
      <c r="G258" s="72">
        <f t="shared" si="7"/>
        <v>0.49400000000000066</v>
      </c>
      <c r="H258" s="46"/>
      <c r="I258" s="88">
        <v>46.5</v>
      </c>
      <c r="J258" s="92"/>
      <c r="K258" s="112">
        <f t="shared" si="8"/>
        <v>0</v>
      </c>
    </row>
    <row r="259" spans="1:11" ht="15.95" customHeight="1" thickBot="1" x14ac:dyDescent="0.3">
      <c r="A259" s="83" t="s">
        <v>282</v>
      </c>
      <c r="B259" s="83"/>
      <c r="C259" s="83" t="s">
        <v>810</v>
      </c>
      <c r="D259" s="83" t="s">
        <v>564</v>
      </c>
      <c r="E259" s="60">
        <v>4.2382999999999997</v>
      </c>
      <c r="F259" s="83">
        <v>4.6654999999999998</v>
      </c>
      <c r="G259" s="72">
        <f t="shared" si="7"/>
        <v>0.42720000000000002</v>
      </c>
      <c r="H259" s="46"/>
      <c r="I259" s="88">
        <v>48.2</v>
      </c>
      <c r="J259" s="92"/>
      <c r="K259" s="112">
        <f t="shared" si="8"/>
        <v>0</v>
      </c>
    </row>
    <row r="260" spans="1:11" ht="15.95" customHeight="1" thickBot="1" x14ac:dyDescent="0.3">
      <c r="A260" s="83" t="s">
        <v>283</v>
      </c>
      <c r="B260" s="83"/>
      <c r="C260" s="83" t="s">
        <v>811</v>
      </c>
      <c r="D260" s="83" t="s">
        <v>564</v>
      </c>
      <c r="E260" s="61">
        <v>5.1520000000000001</v>
      </c>
      <c r="F260" s="83">
        <v>5.3150000000000004</v>
      </c>
      <c r="G260" s="72">
        <f t="shared" si="7"/>
        <v>0.16300000000000026</v>
      </c>
      <c r="H260" s="46"/>
      <c r="I260" s="88">
        <v>62.9</v>
      </c>
      <c r="J260" s="92"/>
      <c r="K260" s="112">
        <f t="shared" si="8"/>
        <v>0</v>
      </c>
    </row>
    <row r="261" spans="1:11" ht="15.95" customHeight="1" thickBot="1" x14ac:dyDescent="0.3">
      <c r="A261" s="83" t="s">
        <v>284</v>
      </c>
      <c r="B261" s="83"/>
      <c r="C261" s="83" t="s">
        <v>812</v>
      </c>
      <c r="D261" s="83" t="s">
        <v>564</v>
      </c>
      <c r="E261" s="60">
        <v>3.6091000000000002</v>
      </c>
      <c r="F261" s="83">
        <v>4.0942999999999996</v>
      </c>
      <c r="G261" s="72">
        <f t="shared" si="7"/>
        <v>0.48519999999999941</v>
      </c>
      <c r="H261" s="46"/>
      <c r="I261" s="88">
        <v>39.200000000000003</v>
      </c>
      <c r="J261" s="92"/>
      <c r="K261" s="112">
        <f t="shared" si="8"/>
        <v>0</v>
      </c>
    </row>
    <row r="262" spans="1:11" ht="15.95" customHeight="1" thickBot="1" x14ac:dyDescent="0.3">
      <c r="A262" s="83" t="s">
        <v>285</v>
      </c>
      <c r="B262" s="83"/>
      <c r="C262" s="83" t="s">
        <v>813</v>
      </c>
      <c r="D262" s="83" t="s">
        <v>564</v>
      </c>
      <c r="E262" s="60">
        <v>4.3905000000000003</v>
      </c>
      <c r="F262" s="83">
        <v>4.6630000000000003</v>
      </c>
      <c r="G262" s="72">
        <f t="shared" si="7"/>
        <v>0.27249999999999996</v>
      </c>
      <c r="H262" s="46"/>
      <c r="I262" s="88">
        <v>57.4</v>
      </c>
      <c r="J262" s="92"/>
      <c r="K262" s="112">
        <f t="shared" si="8"/>
        <v>0</v>
      </c>
    </row>
    <row r="263" spans="1:11" ht="15.95" customHeight="1" thickBot="1" x14ac:dyDescent="0.3">
      <c r="A263" s="83" t="s">
        <v>286</v>
      </c>
      <c r="B263" s="83"/>
      <c r="C263" s="83" t="s">
        <v>814</v>
      </c>
      <c r="D263" s="83" t="s">
        <v>564</v>
      </c>
      <c r="E263" s="61">
        <v>5.6470000000000002</v>
      </c>
      <c r="F263" s="83">
        <v>6.3345000000000002</v>
      </c>
      <c r="G263" s="72">
        <f t="shared" si="7"/>
        <v>0.6875</v>
      </c>
      <c r="H263" s="46"/>
      <c r="I263" s="88">
        <v>61.3</v>
      </c>
      <c r="J263" s="92"/>
      <c r="K263" s="112">
        <f t="shared" si="8"/>
        <v>0</v>
      </c>
    </row>
    <row r="264" spans="1:11" ht="15.95" customHeight="1" thickBot="1" x14ac:dyDescent="0.3">
      <c r="A264" s="83" t="s">
        <v>287</v>
      </c>
      <c r="B264" s="83"/>
      <c r="C264" s="83" t="s">
        <v>815</v>
      </c>
      <c r="D264" s="83" t="s">
        <v>564</v>
      </c>
      <c r="E264" s="60">
        <v>4.2533000000000003</v>
      </c>
      <c r="F264" s="83">
        <v>4.7409999999999997</v>
      </c>
      <c r="G264" s="72">
        <f t="shared" si="7"/>
        <v>0.48769999999999936</v>
      </c>
      <c r="H264" s="46"/>
      <c r="I264" s="88">
        <v>46.6</v>
      </c>
      <c r="J264" s="92"/>
      <c r="K264" s="112">
        <f t="shared" si="8"/>
        <v>0</v>
      </c>
    </row>
    <row r="265" spans="1:11" ht="15.95" customHeight="1" thickBot="1" x14ac:dyDescent="0.3">
      <c r="A265" s="83" t="s">
        <v>288</v>
      </c>
      <c r="B265" s="83"/>
      <c r="C265" s="83" t="s">
        <v>816</v>
      </c>
      <c r="D265" s="83" t="s">
        <v>564</v>
      </c>
      <c r="E265" s="60">
        <v>3.0783999999999998</v>
      </c>
      <c r="F265" s="83">
        <v>3.1473</v>
      </c>
      <c r="G265" s="72">
        <f t="shared" si="7"/>
        <v>6.8900000000000183E-2</v>
      </c>
      <c r="H265" s="46"/>
      <c r="I265" s="88">
        <v>48.3</v>
      </c>
      <c r="J265" s="92"/>
      <c r="K265" s="112">
        <f t="shared" si="8"/>
        <v>0</v>
      </c>
    </row>
    <row r="266" spans="1:11" ht="15.95" customHeight="1" thickBot="1" x14ac:dyDescent="0.3">
      <c r="A266" s="83" t="s">
        <v>289</v>
      </c>
      <c r="B266" s="83"/>
      <c r="C266" s="83" t="s">
        <v>817</v>
      </c>
      <c r="D266" s="83" t="s">
        <v>564</v>
      </c>
      <c r="E266" s="60">
        <v>6.5833000000000004</v>
      </c>
      <c r="F266" s="83">
        <v>7.4652000000000003</v>
      </c>
      <c r="G266" s="72">
        <f t="shared" si="7"/>
        <v>0.88189999999999991</v>
      </c>
      <c r="H266" s="46"/>
      <c r="I266" s="88">
        <v>62.9</v>
      </c>
      <c r="J266" s="92"/>
      <c r="K266" s="112">
        <f t="shared" si="8"/>
        <v>0</v>
      </c>
    </row>
    <row r="267" spans="1:11" ht="15.95" customHeight="1" thickBot="1" x14ac:dyDescent="0.3">
      <c r="A267" s="50" t="s">
        <v>289</v>
      </c>
      <c r="B267" s="50"/>
      <c r="C267" s="50" t="s">
        <v>817</v>
      </c>
      <c r="D267" s="50" t="s">
        <v>564</v>
      </c>
      <c r="E267" s="73">
        <v>6.5833000000000004</v>
      </c>
      <c r="F267" s="78">
        <v>6.5833000000000004</v>
      </c>
      <c r="G267" s="78">
        <f t="shared" si="7"/>
        <v>0</v>
      </c>
      <c r="H267" s="69"/>
      <c r="I267" s="88"/>
      <c r="J267" s="92"/>
      <c r="K267" s="112">
        <f t="shared" si="8"/>
        <v>0</v>
      </c>
    </row>
    <row r="268" spans="1:11" ht="15.95" customHeight="1" thickBot="1" x14ac:dyDescent="0.3">
      <c r="A268" s="83" t="s">
        <v>290</v>
      </c>
      <c r="B268" s="83"/>
      <c r="C268" s="83" t="s">
        <v>818</v>
      </c>
      <c r="D268" s="83" t="s">
        <v>564</v>
      </c>
      <c r="E268" s="60">
        <v>3.2004000000000001</v>
      </c>
      <c r="F268" s="83">
        <v>3.2004000000000001</v>
      </c>
      <c r="G268" s="80">
        <f t="shared" si="7"/>
        <v>0</v>
      </c>
      <c r="H268" s="46">
        <f>I268*0.010595</f>
        <v>0.41638349999999996</v>
      </c>
      <c r="I268" s="88">
        <v>39.299999999999997</v>
      </c>
      <c r="J268" s="92"/>
      <c r="K268" s="112">
        <f t="shared" si="8"/>
        <v>0</v>
      </c>
    </row>
    <row r="269" spans="1:11" ht="15.95" customHeight="1" thickBot="1" x14ac:dyDescent="0.3">
      <c r="A269" s="83" t="s">
        <v>291</v>
      </c>
      <c r="B269" s="83"/>
      <c r="C269" s="83" t="s">
        <v>819</v>
      </c>
      <c r="D269" s="83" t="s">
        <v>564</v>
      </c>
      <c r="E269" s="60">
        <v>5.7762000000000002</v>
      </c>
      <c r="F269" s="83">
        <v>6.5525000000000002</v>
      </c>
      <c r="G269" s="72">
        <f t="shared" si="7"/>
        <v>0.77629999999999999</v>
      </c>
      <c r="H269" s="46"/>
      <c r="I269" s="88">
        <v>57.2</v>
      </c>
      <c r="J269" s="92"/>
      <c r="K269" s="112">
        <f t="shared" si="8"/>
        <v>0</v>
      </c>
    </row>
    <row r="270" spans="1:11" ht="15.95" customHeight="1" thickBot="1" x14ac:dyDescent="0.3">
      <c r="A270" s="83" t="s">
        <v>292</v>
      </c>
      <c r="B270" s="83"/>
      <c r="C270" s="83" t="s">
        <v>820</v>
      </c>
      <c r="D270" s="83" t="s">
        <v>564</v>
      </c>
      <c r="E270" s="60">
        <v>5.7103999999999999</v>
      </c>
      <c r="F270" s="83">
        <v>6.3998999999999997</v>
      </c>
      <c r="G270" s="72">
        <f t="shared" ref="G270:G333" si="9">F270-E270</f>
        <v>0.68949999999999978</v>
      </c>
      <c r="H270" s="46"/>
      <c r="I270" s="88">
        <v>61.4</v>
      </c>
      <c r="J270" s="92"/>
      <c r="K270" s="112">
        <f t="shared" si="8"/>
        <v>0</v>
      </c>
    </row>
    <row r="271" spans="1:11" ht="15.95" customHeight="1" thickBot="1" x14ac:dyDescent="0.3">
      <c r="A271" s="83" t="s">
        <v>293</v>
      </c>
      <c r="B271" s="83"/>
      <c r="C271" s="83" t="s">
        <v>1067</v>
      </c>
      <c r="D271" s="83" t="s">
        <v>564</v>
      </c>
      <c r="E271" s="60">
        <v>1.0127999999999999</v>
      </c>
      <c r="F271" s="83">
        <v>1.0127999999999999</v>
      </c>
      <c r="G271" s="80">
        <f t="shared" si="9"/>
        <v>0</v>
      </c>
      <c r="H271" s="46">
        <f>I271*0.010595</f>
        <v>0.49266750000000004</v>
      </c>
      <c r="I271" s="88">
        <v>46.5</v>
      </c>
      <c r="J271" s="92"/>
      <c r="K271" s="112">
        <f t="shared" si="8"/>
        <v>0</v>
      </c>
    </row>
    <row r="272" spans="1:11" ht="15.95" customHeight="1" thickBot="1" x14ac:dyDescent="0.3">
      <c r="A272" s="50" t="s">
        <v>293</v>
      </c>
      <c r="B272" s="50"/>
      <c r="C272" s="50" t="s">
        <v>1067</v>
      </c>
      <c r="D272" s="50" t="s">
        <v>564</v>
      </c>
      <c r="E272" s="73">
        <v>1.0127999999999999</v>
      </c>
      <c r="F272" s="78">
        <v>1.0127999999999999</v>
      </c>
      <c r="G272" s="78">
        <f t="shared" si="9"/>
        <v>0</v>
      </c>
      <c r="H272" s="69"/>
      <c r="I272" s="88"/>
      <c r="J272" s="92"/>
      <c r="K272" s="112">
        <f t="shared" si="8"/>
        <v>0</v>
      </c>
    </row>
    <row r="273" spans="1:11" ht="15.95" customHeight="1" thickBot="1" x14ac:dyDescent="0.3">
      <c r="A273" s="83" t="s">
        <v>294</v>
      </c>
      <c r="B273" s="83"/>
      <c r="C273" s="83" t="s">
        <v>821</v>
      </c>
      <c r="D273" s="83" t="s">
        <v>564</v>
      </c>
      <c r="E273" s="60">
        <v>4.4802</v>
      </c>
      <c r="F273" s="83">
        <v>5.0502000000000002</v>
      </c>
      <c r="G273" s="72">
        <f t="shared" si="9"/>
        <v>0.57000000000000028</v>
      </c>
      <c r="H273" s="46"/>
      <c r="I273" s="88">
        <v>48.3</v>
      </c>
      <c r="J273" s="92"/>
      <c r="K273" s="112">
        <f t="shared" si="8"/>
        <v>0</v>
      </c>
    </row>
    <row r="274" spans="1:11" ht="15.95" customHeight="1" thickBot="1" x14ac:dyDescent="0.3">
      <c r="A274" s="83" t="s">
        <v>295</v>
      </c>
      <c r="B274" s="83"/>
      <c r="C274" s="83" t="s">
        <v>822</v>
      </c>
      <c r="D274" s="83" t="s">
        <v>564</v>
      </c>
      <c r="E274" s="61">
        <v>6.5949999999999998</v>
      </c>
      <c r="F274" s="83">
        <v>7.1086</v>
      </c>
      <c r="G274" s="72">
        <f t="shared" si="9"/>
        <v>0.51360000000000028</v>
      </c>
      <c r="H274" s="46"/>
      <c r="I274" s="88">
        <v>62.8</v>
      </c>
      <c r="J274" s="92"/>
      <c r="K274" s="112">
        <f t="shared" si="8"/>
        <v>0</v>
      </c>
    </row>
    <row r="275" spans="1:11" ht="15.95" customHeight="1" thickBot="1" x14ac:dyDescent="0.3">
      <c r="A275" s="83" t="s">
        <v>296</v>
      </c>
      <c r="B275" s="83"/>
      <c r="C275" s="83" t="s">
        <v>823</v>
      </c>
      <c r="D275" s="83" t="s">
        <v>564</v>
      </c>
      <c r="E275" s="60">
        <v>3.7711999999999999</v>
      </c>
      <c r="F275" s="83">
        <v>3.5089999999999999</v>
      </c>
      <c r="G275" s="95">
        <f t="shared" si="9"/>
        <v>-0.26219999999999999</v>
      </c>
      <c r="H275" s="46"/>
      <c r="I275" s="88">
        <v>39.200000000000003</v>
      </c>
      <c r="J275" s="92"/>
      <c r="K275" s="112">
        <f t="shared" si="8"/>
        <v>0</v>
      </c>
    </row>
    <row r="276" spans="1:11" ht="15.95" customHeight="1" thickBot="1" x14ac:dyDescent="0.3">
      <c r="A276" s="50" t="s">
        <v>296</v>
      </c>
      <c r="B276" s="50"/>
      <c r="C276" s="50" t="s">
        <v>823</v>
      </c>
      <c r="D276" s="50" t="s">
        <v>564</v>
      </c>
      <c r="E276" s="73">
        <v>3.7711999999999999</v>
      </c>
      <c r="F276" s="78">
        <v>3.7711999999999999</v>
      </c>
      <c r="G276" s="78">
        <f t="shared" si="9"/>
        <v>0</v>
      </c>
      <c r="H276" s="69"/>
      <c r="I276" s="88"/>
      <c r="J276" s="92"/>
      <c r="K276" s="112">
        <f t="shared" si="8"/>
        <v>0</v>
      </c>
    </row>
    <row r="277" spans="1:11" ht="15.95" customHeight="1" thickBot="1" x14ac:dyDescent="0.3">
      <c r="A277" s="83" t="s">
        <v>297</v>
      </c>
      <c r="B277" s="83"/>
      <c r="C277" s="83" t="s">
        <v>824</v>
      </c>
      <c r="D277" s="83" t="s">
        <v>564</v>
      </c>
      <c r="E277" s="60">
        <v>5.9542000000000002</v>
      </c>
      <c r="F277" s="83">
        <v>6.7933000000000003</v>
      </c>
      <c r="G277" s="72">
        <f t="shared" si="9"/>
        <v>0.83910000000000018</v>
      </c>
      <c r="H277" s="46"/>
      <c r="I277" s="88">
        <v>57.3</v>
      </c>
      <c r="J277" s="92"/>
      <c r="K277" s="112">
        <f t="shared" si="8"/>
        <v>0</v>
      </c>
    </row>
    <row r="278" spans="1:11" ht="15.95" customHeight="1" thickBot="1" x14ac:dyDescent="0.3">
      <c r="A278" s="83" t="s">
        <v>298</v>
      </c>
      <c r="B278" s="83"/>
      <c r="C278" s="83" t="s">
        <v>825</v>
      </c>
      <c r="D278" s="83" t="s">
        <v>564</v>
      </c>
      <c r="E278" s="60">
        <v>5.4603000000000002</v>
      </c>
      <c r="F278" s="83">
        <v>6.0867000000000004</v>
      </c>
      <c r="G278" s="72">
        <f t="shared" si="9"/>
        <v>0.62640000000000029</v>
      </c>
      <c r="H278" s="46"/>
      <c r="I278" s="88">
        <v>61.6</v>
      </c>
      <c r="J278" s="92"/>
      <c r="K278" s="112">
        <f t="shared" si="8"/>
        <v>0</v>
      </c>
    </row>
    <row r="279" spans="1:11" ht="15.95" customHeight="1" thickBot="1" x14ac:dyDescent="0.3">
      <c r="A279" s="83" t="s">
        <v>299</v>
      </c>
      <c r="B279" s="83"/>
      <c r="C279" s="83" t="s">
        <v>826</v>
      </c>
      <c r="D279" s="83" t="s">
        <v>564</v>
      </c>
      <c r="E279" s="61">
        <v>4.0170000000000003</v>
      </c>
      <c r="F279" s="83">
        <v>4.5321999999999996</v>
      </c>
      <c r="G279" s="72">
        <f t="shared" si="9"/>
        <v>0.51519999999999921</v>
      </c>
      <c r="H279" s="46"/>
      <c r="I279" s="88">
        <v>46.5</v>
      </c>
      <c r="J279" s="92"/>
      <c r="K279" s="112">
        <f t="shared" si="8"/>
        <v>0</v>
      </c>
    </row>
    <row r="280" spans="1:11" ht="15.95" customHeight="1" thickBot="1" x14ac:dyDescent="0.3">
      <c r="A280" s="83" t="s">
        <v>300</v>
      </c>
      <c r="B280" s="83"/>
      <c r="C280" s="83" t="s">
        <v>827</v>
      </c>
      <c r="D280" s="83" t="s">
        <v>564</v>
      </c>
      <c r="E280" s="60">
        <v>4.0518999999999998</v>
      </c>
      <c r="F280" s="83">
        <v>4.5054999999999996</v>
      </c>
      <c r="G280" s="72">
        <f t="shared" si="9"/>
        <v>0.45359999999999978</v>
      </c>
      <c r="H280" s="46"/>
      <c r="I280" s="88">
        <v>48.5</v>
      </c>
      <c r="J280" s="92"/>
      <c r="K280" s="112">
        <f t="shared" si="8"/>
        <v>0</v>
      </c>
    </row>
    <row r="281" spans="1:11" ht="15.95" customHeight="1" thickBot="1" x14ac:dyDescent="0.3">
      <c r="A281" s="83" t="s">
        <v>301</v>
      </c>
      <c r="B281" s="83"/>
      <c r="C281" s="83" t="s">
        <v>828</v>
      </c>
      <c r="D281" s="83" t="s">
        <v>564</v>
      </c>
      <c r="E281" s="60">
        <v>6.8841000000000001</v>
      </c>
      <c r="F281" s="83">
        <v>7.7038000000000002</v>
      </c>
      <c r="G281" s="72">
        <f t="shared" si="9"/>
        <v>0.8197000000000001</v>
      </c>
      <c r="H281" s="46"/>
      <c r="I281" s="33">
        <v>63</v>
      </c>
      <c r="J281" s="92"/>
      <c r="K281" s="112">
        <f t="shared" si="8"/>
        <v>0</v>
      </c>
    </row>
    <row r="282" spans="1:11" ht="15.95" customHeight="1" thickBot="1" x14ac:dyDescent="0.3">
      <c r="A282" s="83" t="s">
        <v>302</v>
      </c>
      <c r="B282" s="83"/>
      <c r="C282" s="83" t="s">
        <v>829</v>
      </c>
      <c r="D282" s="83" t="s">
        <v>564</v>
      </c>
      <c r="E282" s="60">
        <v>3.3607</v>
      </c>
      <c r="F282" s="83">
        <v>3.847</v>
      </c>
      <c r="G282" s="72">
        <f t="shared" si="9"/>
        <v>0.48629999999999995</v>
      </c>
      <c r="H282" s="46"/>
      <c r="I282" s="88">
        <v>39.299999999999997</v>
      </c>
      <c r="J282" s="92"/>
      <c r="K282" s="112">
        <f t="shared" si="8"/>
        <v>0</v>
      </c>
    </row>
    <row r="283" spans="1:11" ht="15.95" customHeight="1" thickBot="1" x14ac:dyDescent="0.3">
      <c r="A283" s="83" t="s">
        <v>303</v>
      </c>
      <c r="B283" s="83"/>
      <c r="C283" s="83" t="s">
        <v>830</v>
      </c>
      <c r="D283" s="83" t="s">
        <v>564</v>
      </c>
      <c r="E283" s="60">
        <v>4.1009000000000002</v>
      </c>
      <c r="F283" s="83">
        <v>4.2571000000000003</v>
      </c>
      <c r="G283" s="72">
        <f t="shared" si="9"/>
        <v>0.15620000000000012</v>
      </c>
      <c r="H283" s="46"/>
      <c r="I283" s="88">
        <v>57.4</v>
      </c>
      <c r="J283" s="92"/>
      <c r="K283" s="112">
        <f t="shared" si="8"/>
        <v>0</v>
      </c>
    </row>
    <row r="284" spans="1:11" ht="15.95" customHeight="1" thickBot="1" x14ac:dyDescent="0.3">
      <c r="A284" s="83" t="s">
        <v>304</v>
      </c>
      <c r="B284" s="83"/>
      <c r="C284" s="83" t="s">
        <v>831</v>
      </c>
      <c r="D284" s="83" t="s">
        <v>564</v>
      </c>
      <c r="E284" s="60">
        <v>5.5435999999999996</v>
      </c>
      <c r="F284" s="83">
        <v>6.2535999999999996</v>
      </c>
      <c r="G284" s="72">
        <f t="shared" si="9"/>
        <v>0.71</v>
      </c>
      <c r="H284" s="46"/>
      <c r="I284" s="88">
        <v>61.6</v>
      </c>
      <c r="J284" s="92"/>
      <c r="K284" s="112">
        <f t="shared" si="8"/>
        <v>0</v>
      </c>
    </row>
    <row r="285" spans="1:11" ht="15.95" customHeight="1" thickBot="1" x14ac:dyDescent="0.3">
      <c r="A285" s="83" t="s">
        <v>305</v>
      </c>
      <c r="B285" s="83"/>
      <c r="C285" s="83" t="s">
        <v>832</v>
      </c>
      <c r="D285" s="83" t="s">
        <v>564</v>
      </c>
      <c r="E285" s="60">
        <v>3.6051000000000002</v>
      </c>
      <c r="F285" s="83">
        <v>4.0271999999999997</v>
      </c>
      <c r="G285" s="72">
        <f t="shared" si="9"/>
        <v>0.42209999999999948</v>
      </c>
      <c r="H285" s="46"/>
      <c r="I285" s="88">
        <v>46.7</v>
      </c>
      <c r="J285" s="92"/>
      <c r="K285" s="112">
        <f t="shared" si="8"/>
        <v>0</v>
      </c>
    </row>
    <row r="286" spans="1:11" ht="15.95" customHeight="1" thickBot="1" x14ac:dyDescent="0.3">
      <c r="A286" s="83" t="s">
        <v>306</v>
      </c>
      <c r="B286" s="83"/>
      <c r="C286" s="83" t="s">
        <v>833</v>
      </c>
      <c r="D286" s="83" t="s">
        <v>564</v>
      </c>
      <c r="E286" s="60">
        <v>2.4849000000000001</v>
      </c>
      <c r="F286" s="83">
        <v>2.4849000000000001</v>
      </c>
      <c r="G286" s="80">
        <f t="shared" si="9"/>
        <v>0</v>
      </c>
      <c r="H286" s="46">
        <f>I286*0.010595</f>
        <v>0.51279799999999998</v>
      </c>
      <c r="I286" s="88">
        <v>48.4</v>
      </c>
      <c r="J286" s="92"/>
      <c r="K286" s="112">
        <f t="shared" si="8"/>
        <v>0</v>
      </c>
    </row>
    <row r="287" spans="1:11" ht="15.95" customHeight="1" thickBot="1" x14ac:dyDescent="0.3">
      <c r="A287" s="83" t="s">
        <v>307</v>
      </c>
      <c r="B287" s="83"/>
      <c r="C287" s="83" t="s">
        <v>834</v>
      </c>
      <c r="D287" s="83" t="s">
        <v>564</v>
      </c>
      <c r="E287" s="60">
        <v>4.4748999999999999</v>
      </c>
      <c r="F287" s="83">
        <v>5.3330000000000002</v>
      </c>
      <c r="G287" s="72">
        <f t="shared" si="9"/>
        <v>0.85810000000000031</v>
      </c>
      <c r="H287" s="46"/>
      <c r="I287" s="88">
        <v>62.8</v>
      </c>
      <c r="J287" s="92"/>
      <c r="K287" s="112">
        <f t="shared" si="8"/>
        <v>0</v>
      </c>
    </row>
    <row r="288" spans="1:11" ht="15.95" customHeight="1" thickBot="1" x14ac:dyDescent="0.3">
      <c r="A288" s="83" t="s">
        <v>308</v>
      </c>
      <c r="B288" s="83"/>
      <c r="C288" s="83" t="s">
        <v>835</v>
      </c>
      <c r="D288" s="83" t="s">
        <v>564</v>
      </c>
      <c r="E288" s="60">
        <v>2.5748000000000002</v>
      </c>
      <c r="F288" s="83">
        <v>2.7805</v>
      </c>
      <c r="G288" s="72">
        <f t="shared" si="9"/>
        <v>0.20569999999999977</v>
      </c>
      <c r="H288" s="46"/>
      <c r="I288" s="88">
        <v>39.200000000000003</v>
      </c>
      <c r="J288" s="92"/>
      <c r="K288" s="112">
        <f t="shared" si="8"/>
        <v>0</v>
      </c>
    </row>
    <row r="289" spans="1:11" ht="16.5" thickBot="1" x14ac:dyDescent="0.3">
      <c r="A289" s="83" t="s">
        <v>309</v>
      </c>
      <c r="B289" s="83"/>
      <c r="C289" s="83" t="s">
        <v>836</v>
      </c>
      <c r="D289" s="83" t="s">
        <v>564</v>
      </c>
      <c r="E289" s="60">
        <v>6.0883000000000003</v>
      </c>
      <c r="F289" s="83">
        <v>6.7544000000000004</v>
      </c>
      <c r="G289" s="72">
        <f t="shared" si="9"/>
        <v>0.66610000000000014</v>
      </c>
      <c r="H289" s="46"/>
      <c r="I289" s="88">
        <v>57.4</v>
      </c>
      <c r="J289" s="92"/>
      <c r="K289" s="112">
        <f t="shared" si="8"/>
        <v>0</v>
      </c>
    </row>
    <row r="290" spans="1:11" ht="16.5" thickBot="1" x14ac:dyDescent="0.3">
      <c r="A290" s="83" t="s">
        <v>310</v>
      </c>
      <c r="B290" s="83"/>
      <c r="C290" s="83" t="s">
        <v>837</v>
      </c>
      <c r="D290" s="83" t="s">
        <v>564</v>
      </c>
      <c r="E290" s="60">
        <v>4.5121000000000002</v>
      </c>
      <c r="F290" s="83">
        <v>5.1782000000000004</v>
      </c>
      <c r="G290" s="72">
        <f t="shared" si="9"/>
        <v>0.66610000000000014</v>
      </c>
      <c r="H290" s="46"/>
      <c r="I290" s="88">
        <v>61.3</v>
      </c>
      <c r="J290" s="92"/>
      <c r="K290" s="112">
        <f t="shared" si="8"/>
        <v>0</v>
      </c>
    </row>
    <row r="291" spans="1:11" ht="16.5" thickBot="1" x14ac:dyDescent="0.3">
      <c r="A291" s="83" t="s">
        <v>311</v>
      </c>
      <c r="B291" s="83"/>
      <c r="C291" s="83" t="s">
        <v>838</v>
      </c>
      <c r="D291" s="83" t="s">
        <v>564</v>
      </c>
      <c r="E291" s="60">
        <v>3.6032999999999999</v>
      </c>
      <c r="F291" s="83">
        <v>3.8748</v>
      </c>
      <c r="G291" s="72">
        <f t="shared" si="9"/>
        <v>0.27150000000000007</v>
      </c>
      <c r="H291" s="46"/>
      <c r="I291" s="88">
        <v>46.5</v>
      </c>
      <c r="J291" s="92"/>
      <c r="K291" s="112">
        <f t="shared" si="8"/>
        <v>0</v>
      </c>
    </row>
    <row r="292" spans="1:11" ht="31.5" customHeight="1" thickBot="1" x14ac:dyDescent="0.3">
      <c r="A292" s="83" t="s">
        <v>312</v>
      </c>
      <c r="B292" s="83"/>
      <c r="C292" s="83" t="s">
        <v>839</v>
      </c>
      <c r="D292" s="83" t="s">
        <v>564</v>
      </c>
      <c r="E292" s="60">
        <v>4.1752000000000002</v>
      </c>
      <c r="F292" s="83">
        <v>4.6805000000000003</v>
      </c>
      <c r="G292" s="72">
        <f t="shared" si="9"/>
        <v>0.50530000000000008</v>
      </c>
      <c r="H292" s="46"/>
      <c r="I292" s="88">
        <v>48.2</v>
      </c>
      <c r="J292" s="92"/>
      <c r="K292" s="112">
        <f t="shared" si="8"/>
        <v>0</v>
      </c>
    </row>
    <row r="293" spans="1:11" ht="16.5" thickBot="1" x14ac:dyDescent="0.3">
      <c r="A293" s="83" t="s">
        <v>313</v>
      </c>
      <c r="B293" s="83"/>
      <c r="C293" s="83" t="s">
        <v>840</v>
      </c>
      <c r="D293" s="83" t="s">
        <v>564</v>
      </c>
      <c r="E293" s="60">
        <v>5.7020999999999997</v>
      </c>
      <c r="F293" s="83">
        <v>6.0761000000000003</v>
      </c>
      <c r="G293" s="72">
        <f t="shared" si="9"/>
        <v>0.37400000000000055</v>
      </c>
      <c r="H293" s="46"/>
      <c r="I293" s="88">
        <v>62.6</v>
      </c>
      <c r="J293" s="92"/>
      <c r="K293" s="112">
        <f t="shared" si="8"/>
        <v>0</v>
      </c>
    </row>
    <row r="294" spans="1:11" ht="28.5" customHeight="1" thickBot="1" x14ac:dyDescent="0.3">
      <c r="A294" s="83" t="s">
        <v>314</v>
      </c>
      <c r="B294" s="83"/>
      <c r="C294" s="83" t="s">
        <v>841</v>
      </c>
      <c r="D294" s="83" t="s">
        <v>564</v>
      </c>
      <c r="E294" s="61">
        <v>3.9350000000000001</v>
      </c>
      <c r="F294" s="83">
        <v>4.2394999999999996</v>
      </c>
      <c r="G294" s="72">
        <f t="shared" si="9"/>
        <v>0.30449999999999955</v>
      </c>
      <c r="H294" s="46"/>
      <c r="I294" s="88">
        <v>39.299999999999997</v>
      </c>
      <c r="J294" s="92"/>
      <c r="K294" s="112">
        <f t="shared" si="8"/>
        <v>0</v>
      </c>
    </row>
    <row r="295" spans="1:11" ht="16.5" thickBot="1" x14ac:dyDescent="0.3">
      <c r="A295" s="50" t="s">
        <v>315</v>
      </c>
      <c r="B295" s="50"/>
      <c r="C295" s="50" t="s">
        <v>842</v>
      </c>
      <c r="D295" s="50" t="s">
        <v>564</v>
      </c>
      <c r="E295" s="73">
        <v>5.5087999999999999</v>
      </c>
      <c r="F295" s="78">
        <v>5.5087999999999999</v>
      </c>
      <c r="G295" s="78">
        <f t="shared" si="9"/>
        <v>0</v>
      </c>
      <c r="H295" s="69"/>
      <c r="I295" s="88"/>
      <c r="J295" s="92"/>
      <c r="K295" s="112">
        <f t="shared" si="8"/>
        <v>0</v>
      </c>
    </row>
    <row r="296" spans="1:11" ht="16.5" thickBot="1" x14ac:dyDescent="0.3">
      <c r="A296" s="83" t="s">
        <v>315</v>
      </c>
      <c r="B296" s="83"/>
      <c r="C296" s="83" t="s">
        <v>842</v>
      </c>
      <c r="D296" s="83" t="s">
        <v>564</v>
      </c>
      <c r="E296" s="60">
        <v>5.5087999999999999</v>
      </c>
      <c r="F296" s="83">
        <v>5.5087999999999999</v>
      </c>
      <c r="G296" s="80">
        <f t="shared" si="9"/>
        <v>0</v>
      </c>
      <c r="H296" s="46">
        <f>I296*0.010595</f>
        <v>0.60603400000000007</v>
      </c>
      <c r="I296" s="88">
        <v>57.2</v>
      </c>
      <c r="J296" s="92"/>
      <c r="K296" s="112">
        <f t="shared" ref="K296:K359" si="10">-J296</f>
        <v>0</v>
      </c>
    </row>
    <row r="297" spans="1:11" ht="30.75" customHeight="1" thickBot="1" x14ac:dyDescent="0.3">
      <c r="A297" s="83" t="s">
        <v>316</v>
      </c>
      <c r="B297" s="83"/>
      <c r="C297" s="83" t="s">
        <v>843</v>
      </c>
      <c r="D297" s="83" t="s">
        <v>564</v>
      </c>
      <c r="E297" s="60">
        <v>4.9237000000000002</v>
      </c>
      <c r="F297" s="83">
        <v>5.5259</v>
      </c>
      <c r="G297" s="72">
        <f t="shared" si="9"/>
        <v>0.60219999999999985</v>
      </c>
      <c r="H297" s="46"/>
      <c r="I297" s="88">
        <v>61.1</v>
      </c>
      <c r="J297" s="92"/>
      <c r="K297" s="112">
        <f t="shared" si="10"/>
        <v>0</v>
      </c>
    </row>
    <row r="298" spans="1:11" ht="16.5" thickBot="1" x14ac:dyDescent="0.3">
      <c r="A298" s="83" t="s">
        <v>317</v>
      </c>
      <c r="B298" s="83"/>
      <c r="C298" s="83" t="s">
        <v>844</v>
      </c>
      <c r="D298" s="83" t="s">
        <v>564</v>
      </c>
      <c r="E298" s="60">
        <v>3.5695000000000001</v>
      </c>
      <c r="F298" s="83">
        <v>3.9621</v>
      </c>
      <c r="G298" s="72">
        <f t="shared" si="9"/>
        <v>0.39259999999999984</v>
      </c>
      <c r="H298" s="46"/>
      <c r="I298" s="88">
        <v>46.4</v>
      </c>
      <c r="J298" s="92"/>
      <c r="K298" s="112">
        <f t="shared" si="10"/>
        <v>0</v>
      </c>
    </row>
    <row r="299" spans="1:11" ht="30.75" customHeight="1" thickBot="1" x14ac:dyDescent="0.3">
      <c r="A299" s="83" t="s">
        <v>318</v>
      </c>
      <c r="B299" s="83"/>
      <c r="C299" s="83" t="s">
        <v>845</v>
      </c>
      <c r="D299" s="83" t="s">
        <v>564</v>
      </c>
      <c r="E299" s="60">
        <v>3.0510999999999999</v>
      </c>
      <c r="F299" s="83">
        <v>3.3887999999999998</v>
      </c>
      <c r="G299" s="72">
        <f t="shared" si="9"/>
        <v>0.33769999999999989</v>
      </c>
      <c r="H299" s="46"/>
      <c r="I299" s="88">
        <v>48.3</v>
      </c>
      <c r="J299" s="92"/>
      <c r="K299" s="112">
        <f t="shared" si="10"/>
        <v>0</v>
      </c>
    </row>
    <row r="300" spans="1:11" ht="25.5" customHeight="1" thickBot="1" x14ac:dyDescent="0.3">
      <c r="A300" s="83" t="s">
        <v>319</v>
      </c>
      <c r="B300" s="83"/>
      <c r="C300" s="83" t="s">
        <v>846</v>
      </c>
      <c r="D300" s="83" t="s">
        <v>564</v>
      </c>
      <c r="E300" s="60">
        <v>4.3250999999999999</v>
      </c>
      <c r="F300" s="83">
        <v>4.8169000000000004</v>
      </c>
      <c r="G300" s="72">
        <f t="shared" si="9"/>
        <v>0.49180000000000046</v>
      </c>
      <c r="H300" s="46"/>
      <c r="I300" s="88">
        <v>62.6</v>
      </c>
      <c r="J300" s="92"/>
      <c r="K300" s="112">
        <f t="shared" si="10"/>
        <v>0</v>
      </c>
    </row>
    <row r="301" spans="1:11" ht="16.5" thickBot="1" x14ac:dyDescent="0.3">
      <c r="A301" s="83" t="s">
        <v>320</v>
      </c>
      <c r="B301" s="83"/>
      <c r="C301" s="83" t="s">
        <v>847</v>
      </c>
      <c r="D301" s="83" t="s">
        <v>564</v>
      </c>
      <c r="E301" s="60">
        <v>2.4958</v>
      </c>
      <c r="F301" s="83">
        <v>2.9022000000000001</v>
      </c>
      <c r="G301" s="72">
        <f t="shared" si="9"/>
        <v>0.40640000000000009</v>
      </c>
      <c r="H301" s="46"/>
      <c r="I301" s="88">
        <v>39.299999999999997</v>
      </c>
      <c r="J301" s="92"/>
      <c r="K301" s="112">
        <f t="shared" si="10"/>
        <v>0</v>
      </c>
    </row>
    <row r="302" spans="1:11" ht="16.5" thickBot="1" x14ac:dyDescent="0.3">
      <c r="A302" s="83" t="s">
        <v>321</v>
      </c>
      <c r="B302" s="83"/>
      <c r="C302" s="83" t="s">
        <v>848</v>
      </c>
      <c r="D302" s="83" t="s">
        <v>564</v>
      </c>
      <c r="E302" s="60">
        <v>3.3012999999999999</v>
      </c>
      <c r="F302" s="83">
        <v>3.8506</v>
      </c>
      <c r="G302" s="72">
        <f t="shared" si="9"/>
        <v>0.54930000000000012</v>
      </c>
      <c r="H302" s="46"/>
      <c r="I302" s="88">
        <v>57.2</v>
      </c>
      <c r="J302" s="92"/>
      <c r="K302" s="112">
        <f t="shared" si="10"/>
        <v>0</v>
      </c>
    </row>
    <row r="303" spans="1:11" ht="16.5" thickBot="1" x14ac:dyDescent="0.3">
      <c r="A303" s="83" t="s">
        <v>322</v>
      </c>
      <c r="B303" s="83"/>
      <c r="C303" s="83" t="s">
        <v>849</v>
      </c>
      <c r="D303" s="83" t="s">
        <v>564</v>
      </c>
      <c r="E303" s="60">
        <v>5.9149000000000003</v>
      </c>
      <c r="F303" s="83">
        <v>6.7446000000000002</v>
      </c>
      <c r="G303" s="72">
        <f t="shared" si="9"/>
        <v>0.82969999999999988</v>
      </c>
      <c r="H303" s="46"/>
      <c r="I303" s="88">
        <v>61.4</v>
      </c>
      <c r="J303" s="92"/>
      <c r="K303" s="112">
        <f t="shared" si="10"/>
        <v>0</v>
      </c>
    </row>
    <row r="304" spans="1:11" ht="33" customHeight="1" thickBot="1" x14ac:dyDescent="0.3">
      <c r="A304" s="83" t="s">
        <v>323</v>
      </c>
      <c r="B304" s="83"/>
      <c r="C304" s="83" t="s">
        <v>850</v>
      </c>
      <c r="D304" s="83" t="s">
        <v>564</v>
      </c>
      <c r="E304" s="61">
        <v>4.2249999999999996</v>
      </c>
      <c r="F304" s="83">
        <v>4.5082000000000004</v>
      </c>
      <c r="G304" s="72">
        <f t="shared" si="9"/>
        <v>0.28320000000000078</v>
      </c>
      <c r="H304" s="46"/>
      <c r="I304" s="88">
        <v>46.4</v>
      </c>
      <c r="J304" s="92"/>
      <c r="K304" s="112">
        <f t="shared" si="10"/>
        <v>0</v>
      </c>
    </row>
    <row r="305" spans="1:11" ht="16.5" thickBot="1" x14ac:dyDescent="0.3">
      <c r="A305" s="50" t="s">
        <v>324</v>
      </c>
      <c r="B305" s="50"/>
      <c r="C305" s="50" t="s">
        <v>1068</v>
      </c>
      <c r="D305" s="50" t="s">
        <v>564</v>
      </c>
      <c r="E305" s="73">
        <v>2.8641000000000001</v>
      </c>
      <c r="F305" s="78">
        <v>2.8641000000000001</v>
      </c>
      <c r="G305" s="78">
        <f t="shared" si="9"/>
        <v>0</v>
      </c>
      <c r="H305" s="69"/>
      <c r="I305" s="88"/>
      <c r="J305" s="92"/>
      <c r="K305" s="112">
        <f t="shared" si="10"/>
        <v>0</v>
      </c>
    </row>
    <row r="306" spans="1:11" ht="16.5" thickBot="1" x14ac:dyDescent="0.3">
      <c r="A306" s="83" t="s">
        <v>324</v>
      </c>
      <c r="B306" s="83"/>
      <c r="C306" s="83" t="s">
        <v>1068</v>
      </c>
      <c r="D306" s="83" t="s">
        <v>564</v>
      </c>
      <c r="E306" s="60">
        <v>2.8641000000000001</v>
      </c>
      <c r="F306" s="83">
        <v>3.2924000000000002</v>
      </c>
      <c r="G306" s="72">
        <f t="shared" si="9"/>
        <v>0.42830000000000013</v>
      </c>
      <c r="H306" s="46"/>
      <c r="I306" s="88">
        <v>48.2</v>
      </c>
      <c r="J306" s="92"/>
      <c r="K306" s="112">
        <f t="shared" si="10"/>
        <v>0</v>
      </c>
    </row>
    <row r="307" spans="1:11" ht="16.5" thickBot="1" x14ac:dyDescent="0.3">
      <c r="A307" s="83" t="s">
        <v>325</v>
      </c>
      <c r="B307" s="83"/>
      <c r="C307" s="83" t="s">
        <v>851</v>
      </c>
      <c r="D307" s="83" t="s">
        <v>564</v>
      </c>
      <c r="E307" s="61">
        <v>6.4080000000000004</v>
      </c>
      <c r="F307" s="83">
        <v>7.1585999999999999</v>
      </c>
      <c r="G307" s="72">
        <f t="shared" si="9"/>
        <v>0.75059999999999949</v>
      </c>
      <c r="H307" s="46"/>
      <c r="I307" s="88">
        <v>62.7</v>
      </c>
      <c r="J307" s="92"/>
      <c r="K307" s="112">
        <f t="shared" si="10"/>
        <v>0</v>
      </c>
    </row>
    <row r="308" spans="1:11" ht="16.5" thickBot="1" x14ac:dyDescent="0.3">
      <c r="A308" s="50" t="s">
        <v>326</v>
      </c>
      <c r="B308" s="50"/>
      <c r="C308" s="50" t="s">
        <v>852</v>
      </c>
      <c r="D308" s="50" t="s">
        <v>564</v>
      </c>
      <c r="E308" s="73">
        <v>3.6848000000000001</v>
      </c>
      <c r="F308" s="78">
        <v>3.6848000000000001</v>
      </c>
      <c r="G308" s="78">
        <f t="shared" si="9"/>
        <v>0</v>
      </c>
      <c r="H308" s="69"/>
      <c r="I308" s="88"/>
      <c r="J308" s="92"/>
      <c r="K308" s="112">
        <f t="shared" si="10"/>
        <v>0</v>
      </c>
    </row>
    <row r="309" spans="1:11" ht="39" customHeight="1" thickBot="1" x14ac:dyDescent="0.3">
      <c r="A309" s="83" t="s">
        <v>326</v>
      </c>
      <c r="B309" s="83"/>
      <c r="C309" s="83" t="s">
        <v>852</v>
      </c>
      <c r="D309" s="83" t="s">
        <v>564</v>
      </c>
      <c r="E309" s="60">
        <v>3.6848000000000001</v>
      </c>
      <c r="F309" s="83">
        <v>4.2283999999999997</v>
      </c>
      <c r="G309" s="72">
        <f t="shared" si="9"/>
        <v>0.54359999999999964</v>
      </c>
      <c r="H309" s="46"/>
      <c r="I309" s="88">
        <v>39.1</v>
      </c>
      <c r="J309" s="92"/>
      <c r="K309" s="112">
        <f t="shared" si="10"/>
        <v>0</v>
      </c>
    </row>
    <row r="310" spans="1:11" ht="31.5" customHeight="1" thickBot="1" x14ac:dyDescent="0.3">
      <c r="A310" s="83" t="s">
        <v>327</v>
      </c>
      <c r="B310" s="83"/>
      <c r="C310" s="83"/>
      <c r="D310" s="83"/>
      <c r="E310" s="25">
        <v>4.7337999999999996</v>
      </c>
      <c r="F310" s="83">
        <v>4.7337999999999996</v>
      </c>
      <c r="G310" s="80">
        <f t="shared" si="9"/>
        <v>0</v>
      </c>
      <c r="H310" s="46">
        <f>I310*0.010595</f>
        <v>0.60709349999999995</v>
      </c>
      <c r="I310" s="88">
        <v>57.3</v>
      </c>
      <c r="J310" s="92"/>
      <c r="K310" s="112">
        <f t="shared" si="10"/>
        <v>0</v>
      </c>
    </row>
    <row r="311" spans="1:11" ht="16.5" thickBot="1" x14ac:dyDescent="0.3">
      <c r="A311" s="83" t="s">
        <v>328</v>
      </c>
      <c r="B311" s="83"/>
      <c r="C311" s="83" t="s">
        <v>853</v>
      </c>
      <c r="D311" s="83" t="s">
        <v>564</v>
      </c>
      <c r="E311" s="60">
        <v>3.5865</v>
      </c>
      <c r="F311" s="83">
        <v>3.9925999999999999</v>
      </c>
      <c r="G311" s="72">
        <f t="shared" si="9"/>
        <v>0.40609999999999991</v>
      </c>
      <c r="H311" s="46"/>
      <c r="I311" s="88">
        <v>61.5</v>
      </c>
      <c r="J311" s="92"/>
      <c r="K311" s="112">
        <f t="shared" si="10"/>
        <v>0</v>
      </c>
    </row>
    <row r="312" spans="1:11" ht="16.5" thickBot="1" x14ac:dyDescent="0.3">
      <c r="A312" s="83" t="s">
        <v>329</v>
      </c>
      <c r="B312" s="83"/>
      <c r="C312" s="83"/>
      <c r="D312" s="83"/>
      <c r="E312" s="25">
        <v>2.3096999999999999</v>
      </c>
      <c r="F312" s="83">
        <v>2.3096999999999999</v>
      </c>
      <c r="G312" s="80">
        <f t="shared" si="9"/>
        <v>0</v>
      </c>
      <c r="H312" s="46">
        <f>I312*0.010595</f>
        <v>0.49266750000000004</v>
      </c>
      <c r="I312" s="88">
        <v>46.5</v>
      </c>
      <c r="J312" s="92"/>
      <c r="K312" s="112">
        <f t="shared" si="10"/>
        <v>0</v>
      </c>
    </row>
    <row r="313" spans="1:11" ht="16.5" thickBot="1" x14ac:dyDescent="0.3">
      <c r="A313" s="83" t="s">
        <v>330</v>
      </c>
      <c r="B313" s="83"/>
      <c r="C313" s="83" t="s">
        <v>854</v>
      </c>
      <c r="D313" s="83" t="s">
        <v>564</v>
      </c>
      <c r="E313" s="74">
        <v>4.05</v>
      </c>
      <c r="F313" s="83">
        <v>4.2938999999999998</v>
      </c>
      <c r="G313" s="72">
        <f t="shared" si="9"/>
        <v>0.24390000000000001</v>
      </c>
      <c r="H313" s="46"/>
      <c r="I313" s="88">
        <v>48.2</v>
      </c>
      <c r="J313" s="92"/>
      <c r="K313" s="112">
        <f t="shared" si="10"/>
        <v>0</v>
      </c>
    </row>
    <row r="314" spans="1:11" ht="16.5" thickBot="1" x14ac:dyDescent="0.3">
      <c r="A314" s="83" t="s">
        <v>331</v>
      </c>
      <c r="B314" s="83"/>
      <c r="C314" s="83" t="s">
        <v>855</v>
      </c>
      <c r="D314" s="83" t="s">
        <v>564</v>
      </c>
      <c r="E314" s="60">
        <v>6.3529</v>
      </c>
      <c r="F314" s="83">
        <v>7.0701000000000001</v>
      </c>
      <c r="G314" s="72">
        <f t="shared" si="9"/>
        <v>0.71720000000000006</v>
      </c>
      <c r="H314" s="46"/>
      <c r="I314" s="88">
        <v>62.6</v>
      </c>
      <c r="J314" s="92"/>
      <c r="K314" s="112">
        <f t="shared" si="10"/>
        <v>0</v>
      </c>
    </row>
    <row r="315" spans="1:11" ht="34.5" customHeight="1" thickBot="1" x14ac:dyDescent="0.3">
      <c r="A315" s="83" t="s">
        <v>332</v>
      </c>
      <c r="B315" s="83"/>
      <c r="C315" s="83" t="s">
        <v>856</v>
      </c>
      <c r="D315" s="83" t="s">
        <v>564</v>
      </c>
      <c r="E315" s="60">
        <v>3.8332000000000002</v>
      </c>
      <c r="F315" s="83">
        <v>4.1883999999999997</v>
      </c>
      <c r="G315" s="72">
        <f t="shared" si="9"/>
        <v>0.35519999999999952</v>
      </c>
      <c r="H315" s="46"/>
      <c r="I315" s="88">
        <v>39.200000000000003</v>
      </c>
      <c r="J315" s="92"/>
      <c r="K315" s="112">
        <f t="shared" si="10"/>
        <v>0</v>
      </c>
    </row>
    <row r="316" spans="1:11" ht="16.5" thickBot="1" x14ac:dyDescent="0.3">
      <c r="A316" s="50" t="s">
        <v>332</v>
      </c>
      <c r="B316" s="50"/>
      <c r="C316" s="50" t="s">
        <v>856</v>
      </c>
      <c r="D316" s="50" t="s">
        <v>564</v>
      </c>
      <c r="E316" s="73">
        <v>3.8332000000000002</v>
      </c>
      <c r="F316" s="78">
        <v>3.8332000000000002</v>
      </c>
      <c r="G316" s="78">
        <f t="shared" si="9"/>
        <v>0</v>
      </c>
      <c r="H316" s="69"/>
      <c r="I316" s="88"/>
      <c r="J316" s="92"/>
      <c r="K316" s="112">
        <f t="shared" si="10"/>
        <v>0</v>
      </c>
    </row>
    <row r="317" spans="1:11" ht="16.5" thickBot="1" x14ac:dyDescent="0.3">
      <c r="A317" s="83" t="s">
        <v>333</v>
      </c>
      <c r="B317" s="83"/>
      <c r="C317" s="83" t="s">
        <v>857</v>
      </c>
      <c r="D317" s="83" t="s">
        <v>564</v>
      </c>
      <c r="E317" s="60">
        <v>2.4767999999999999</v>
      </c>
      <c r="F317" s="83">
        <v>2.8483999999999998</v>
      </c>
      <c r="G317" s="72">
        <f t="shared" si="9"/>
        <v>0.37159999999999993</v>
      </c>
      <c r="H317" s="46"/>
      <c r="I317" s="88">
        <v>57.4</v>
      </c>
      <c r="J317" s="92"/>
      <c r="K317" s="112">
        <f t="shared" si="10"/>
        <v>0</v>
      </c>
    </row>
    <row r="318" spans="1:11" ht="16.5" thickBot="1" x14ac:dyDescent="0.3">
      <c r="A318" s="83" t="s">
        <v>334</v>
      </c>
      <c r="B318" s="83"/>
      <c r="C318" s="83" t="s">
        <v>858</v>
      </c>
      <c r="D318" s="83" t="s">
        <v>564</v>
      </c>
      <c r="E318" s="60">
        <v>5.5602</v>
      </c>
      <c r="F318" s="83">
        <v>6.1958000000000002</v>
      </c>
      <c r="G318" s="72">
        <f t="shared" si="9"/>
        <v>0.63560000000000016</v>
      </c>
      <c r="H318" s="46"/>
      <c r="I318" s="88">
        <v>61.3</v>
      </c>
      <c r="J318" s="92"/>
      <c r="K318" s="112">
        <f t="shared" si="10"/>
        <v>0</v>
      </c>
    </row>
    <row r="319" spans="1:11" ht="34.5" customHeight="1" thickBot="1" x14ac:dyDescent="0.3">
      <c r="A319" s="83" t="s">
        <v>335</v>
      </c>
      <c r="B319" s="83"/>
      <c r="C319" s="83" t="s">
        <v>859</v>
      </c>
      <c r="D319" s="83" t="s">
        <v>564</v>
      </c>
      <c r="E319" s="61">
        <v>3.6509999999999998</v>
      </c>
      <c r="F319" s="83">
        <v>4.0477999999999996</v>
      </c>
      <c r="G319" s="72">
        <f t="shared" si="9"/>
        <v>0.39679999999999982</v>
      </c>
      <c r="H319" s="46"/>
      <c r="I319" s="88">
        <v>46.4</v>
      </c>
      <c r="J319" s="92"/>
      <c r="K319" s="112">
        <f t="shared" si="10"/>
        <v>0</v>
      </c>
    </row>
    <row r="320" spans="1:11" ht="16.5" thickBot="1" x14ac:dyDescent="0.3">
      <c r="A320" s="83" t="s">
        <v>336</v>
      </c>
      <c r="B320" s="83"/>
      <c r="C320" s="83" t="s">
        <v>860</v>
      </c>
      <c r="D320" s="83" t="s">
        <v>564</v>
      </c>
      <c r="E320" s="60">
        <v>2.3014000000000001</v>
      </c>
      <c r="F320" s="83">
        <v>2.4441000000000002</v>
      </c>
      <c r="G320" s="72">
        <f t="shared" si="9"/>
        <v>0.14270000000000005</v>
      </c>
      <c r="H320" s="46"/>
      <c r="I320" s="88">
        <v>48.3</v>
      </c>
      <c r="J320" s="92"/>
      <c r="K320" s="112">
        <f t="shared" si="10"/>
        <v>0</v>
      </c>
    </row>
    <row r="321" spans="1:11" ht="15.95" customHeight="1" thickBot="1" x14ac:dyDescent="0.3">
      <c r="A321" s="83" t="s">
        <v>337</v>
      </c>
      <c r="B321" s="83"/>
      <c r="C321" s="83" t="s">
        <v>861</v>
      </c>
      <c r="D321" s="83" t="s">
        <v>564</v>
      </c>
      <c r="E321" s="60">
        <v>6.5274000000000001</v>
      </c>
      <c r="F321" s="83">
        <v>7.1792999999999996</v>
      </c>
      <c r="G321" s="72">
        <f t="shared" si="9"/>
        <v>0.65189999999999948</v>
      </c>
      <c r="H321" s="46"/>
      <c r="I321" s="88">
        <v>62.6</v>
      </c>
      <c r="J321" s="92"/>
      <c r="K321" s="112">
        <f t="shared" si="10"/>
        <v>0</v>
      </c>
    </row>
    <row r="322" spans="1:11" ht="15.95" customHeight="1" thickBot="1" x14ac:dyDescent="0.3">
      <c r="A322" s="83" t="s">
        <v>338</v>
      </c>
      <c r="B322" s="83"/>
      <c r="C322" s="83"/>
      <c r="D322" s="83"/>
      <c r="E322" s="25">
        <v>1.8647</v>
      </c>
      <c r="F322" s="83">
        <v>2.0042</v>
      </c>
      <c r="G322" s="72">
        <f t="shared" si="9"/>
        <v>0.13949999999999996</v>
      </c>
      <c r="H322" s="46"/>
      <c r="I322" s="88">
        <v>39.299999999999997</v>
      </c>
      <c r="J322" s="92"/>
      <c r="K322" s="112">
        <f t="shared" si="10"/>
        <v>0</v>
      </c>
    </row>
    <row r="323" spans="1:11" ht="15.95" customHeight="1" thickBot="1" x14ac:dyDescent="0.3">
      <c r="A323" s="83" t="s">
        <v>339</v>
      </c>
      <c r="B323" s="83"/>
      <c r="C323" s="83" t="s">
        <v>862</v>
      </c>
      <c r="D323" s="83" t="s">
        <v>564</v>
      </c>
      <c r="E323" s="60">
        <v>2.7130999999999998</v>
      </c>
      <c r="F323" s="83">
        <v>2.7776999999999998</v>
      </c>
      <c r="G323" s="72">
        <f t="shared" si="9"/>
        <v>6.4599999999999991E-2</v>
      </c>
      <c r="H323" s="46"/>
      <c r="I323" s="88">
        <v>57.2</v>
      </c>
      <c r="J323" s="92"/>
      <c r="K323" s="112">
        <f t="shared" si="10"/>
        <v>0</v>
      </c>
    </row>
    <row r="324" spans="1:11" ht="15.95" customHeight="1" thickBot="1" x14ac:dyDescent="0.3">
      <c r="A324" s="83" t="s">
        <v>340</v>
      </c>
      <c r="B324" s="83"/>
      <c r="C324" s="83" t="s">
        <v>863</v>
      </c>
      <c r="D324" s="83" t="s">
        <v>564</v>
      </c>
      <c r="E324" s="60">
        <v>4.6523000000000003</v>
      </c>
      <c r="F324" s="83">
        <v>5.1712999999999996</v>
      </c>
      <c r="G324" s="72">
        <f t="shared" si="9"/>
        <v>0.51899999999999924</v>
      </c>
      <c r="H324" s="46"/>
      <c r="I324" s="88">
        <v>61.3</v>
      </c>
      <c r="J324" s="92"/>
      <c r="K324" s="112">
        <f t="shared" si="10"/>
        <v>0</v>
      </c>
    </row>
    <row r="325" spans="1:11" ht="15.95" customHeight="1" thickBot="1" x14ac:dyDescent="0.3">
      <c r="A325" s="83" t="s">
        <v>341</v>
      </c>
      <c r="B325" s="83"/>
      <c r="C325" s="83" t="s">
        <v>864</v>
      </c>
      <c r="D325" s="83" t="s">
        <v>564</v>
      </c>
      <c r="E325" s="60">
        <v>3.6493000000000002</v>
      </c>
      <c r="F325" s="83">
        <v>4.0876999999999999</v>
      </c>
      <c r="G325" s="72">
        <f t="shared" si="9"/>
        <v>0.43839999999999968</v>
      </c>
      <c r="H325" s="46"/>
      <c r="I325" s="88">
        <v>46.5</v>
      </c>
      <c r="J325" s="92"/>
      <c r="K325" s="112">
        <f t="shared" si="10"/>
        <v>0</v>
      </c>
    </row>
    <row r="326" spans="1:11" ht="15.95" customHeight="1" thickBot="1" x14ac:dyDescent="0.3">
      <c r="A326" s="83" t="s">
        <v>342</v>
      </c>
      <c r="B326" s="83"/>
      <c r="C326" s="83" t="s">
        <v>865</v>
      </c>
      <c r="D326" s="83" t="s">
        <v>564</v>
      </c>
      <c r="E326" s="60">
        <v>3.3532000000000002</v>
      </c>
      <c r="F326" s="83">
        <v>3.4439000000000002</v>
      </c>
      <c r="G326" s="72">
        <f t="shared" si="9"/>
        <v>9.0700000000000003E-2</v>
      </c>
      <c r="H326" s="46"/>
      <c r="I326" s="88">
        <v>48.2</v>
      </c>
      <c r="J326" s="92"/>
      <c r="K326" s="112">
        <f t="shared" si="10"/>
        <v>0</v>
      </c>
    </row>
    <row r="327" spans="1:11" ht="15.95" customHeight="1" thickBot="1" x14ac:dyDescent="0.3">
      <c r="A327" s="83" t="s">
        <v>343</v>
      </c>
      <c r="B327" s="83"/>
      <c r="C327" s="83" t="s">
        <v>866</v>
      </c>
      <c r="D327" s="83" t="s">
        <v>564</v>
      </c>
      <c r="E327" s="61">
        <v>6.093</v>
      </c>
      <c r="F327" s="83">
        <v>6.8063000000000002</v>
      </c>
      <c r="G327" s="72">
        <f t="shared" si="9"/>
        <v>0.71330000000000027</v>
      </c>
      <c r="H327" s="46"/>
      <c r="I327" s="88">
        <v>62.6</v>
      </c>
      <c r="J327" s="92"/>
      <c r="K327" s="112">
        <f t="shared" si="10"/>
        <v>0</v>
      </c>
    </row>
    <row r="328" spans="1:11" ht="15.95" customHeight="1" thickBot="1" x14ac:dyDescent="0.3">
      <c r="A328" s="83" t="s">
        <v>344</v>
      </c>
      <c r="B328" s="83"/>
      <c r="C328" s="83" t="s">
        <v>867</v>
      </c>
      <c r="D328" s="83" t="s">
        <v>564</v>
      </c>
      <c r="E328" s="60">
        <v>3.3990999999999998</v>
      </c>
      <c r="F328" s="83">
        <v>3.5556999999999999</v>
      </c>
      <c r="G328" s="72">
        <f t="shared" si="9"/>
        <v>0.15660000000000007</v>
      </c>
      <c r="H328" s="46"/>
      <c r="I328" s="88">
        <v>39.1</v>
      </c>
      <c r="J328" s="92"/>
      <c r="K328" s="112">
        <f t="shared" si="10"/>
        <v>0</v>
      </c>
    </row>
    <row r="329" spans="1:11" ht="15.95" customHeight="1" thickBot="1" x14ac:dyDescent="0.3">
      <c r="A329" s="83" t="s">
        <v>345</v>
      </c>
      <c r="B329" s="83"/>
      <c r="C329" s="83" t="s">
        <v>868</v>
      </c>
      <c r="D329" s="83" t="s">
        <v>564</v>
      </c>
      <c r="E329" s="60">
        <v>5.6853999999999996</v>
      </c>
      <c r="F329" s="83">
        <v>6.3761000000000001</v>
      </c>
      <c r="G329" s="72">
        <f t="shared" si="9"/>
        <v>0.69070000000000054</v>
      </c>
      <c r="H329" s="46"/>
      <c r="I329" s="88">
        <v>56.9</v>
      </c>
      <c r="J329" s="92"/>
      <c r="K329" s="112">
        <f t="shared" si="10"/>
        <v>0</v>
      </c>
    </row>
    <row r="330" spans="1:11" ht="15.95" customHeight="1" thickBot="1" x14ac:dyDescent="0.3">
      <c r="A330" s="50" t="s">
        <v>345</v>
      </c>
      <c r="B330" s="50"/>
      <c r="C330" s="50" t="s">
        <v>868</v>
      </c>
      <c r="D330" s="50" t="s">
        <v>564</v>
      </c>
      <c r="E330" s="73">
        <v>5.6853999999999996</v>
      </c>
      <c r="F330" s="78">
        <v>5.6853999999999996</v>
      </c>
      <c r="G330" s="78">
        <f t="shared" si="9"/>
        <v>0</v>
      </c>
      <c r="H330" s="69"/>
      <c r="I330" s="88"/>
      <c r="J330" s="92"/>
      <c r="K330" s="112">
        <f t="shared" si="10"/>
        <v>0</v>
      </c>
    </row>
    <row r="331" spans="1:11" ht="15.95" customHeight="1" thickBot="1" x14ac:dyDescent="0.3">
      <c r="A331" s="83" t="s">
        <v>346</v>
      </c>
      <c r="B331" s="83"/>
      <c r="C331" s="83" t="s">
        <v>869</v>
      </c>
      <c r="D331" s="83" t="s">
        <v>564</v>
      </c>
      <c r="E331" s="60">
        <v>2.7793000000000001</v>
      </c>
      <c r="F331" s="83">
        <v>3.3456999999999999</v>
      </c>
      <c r="G331" s="72">
        <f t="shared" si="9"/>
        <v>0.56639999999999979</v>
      </c>
      <c r="H331" s="46"/>
      <c r="I331" s="88">
        <v>61.2</v>
      </c>
      <c r="J331" s="92"/>
      <c r="K331" s="112">
        <f t="shared" si="10"/>
        <v>0</v>
      </c>
    </row>
    <row r="332" spans="1:11" ht="15.95" customHeight="1" thickBot="1" x14ac:dyDescent="0.3">
      <c r="A332" s="83" t="s">
        <v>347</v>
      </c>
      <c r="B332" s="83"/>
      <c r="C332" s="83" t="s">
        <v>870</v>
      </c>
      <c r="D332" s="83" t="s">
        <v>564</v>
      </c>
      <c r="E332" s="60">
        <v>3.9615999999999998</v>
      </c>
      <c r="F332" s="83">
        <v>4.3212000000000002</v>
      </c>
      <c r="G332" s="72">
        <f t="shared" si="9"/>
        <v>0.35960000000000036</v>
      </c>
      <c r="H332" s="46"/>
      <c r="I332" s="88">
        <v>46.2</v>
      </c>
      <c r="J332" s="92"/>
      <c r="K332" s="112">
        <f t="shared" si="10"/>
        <v>0</v>
      </c>
    </row>
    <row r="333" spans="1:11" ht="15.95" customHeight="1" thickBot="1" x14ac:dyDescent="0.3">
      <c r="A333" s="83" t="s">
        <v>348</v>
      </c>
      <c r="B333" s="83"/>
      <c r="C333" s="83" t="s">
        <v>871</v>
      </c>
      <c r="D333" s="83" t="s">
        <v>564</v>
      </c>
      <c r="E333" s="60">
        <v>3.4519000000000002</v>
      </c>
      <c r="F333" s="83">
        <v>3.8698999999999999</v>
      </c>
      <c r="G333" s="72">
        <f t="shared" si="9"/>
        <v>0.41799999999999971</v>
      </c>
      <c r="H333" s="46"/>
      <c r="I333" s="33">
        <v>48</v>
      </c>
      <c r="J333" s="92"/>
      <c r="K333" s="112">
        <f t="shared" si="10"/>
        <v>0</v>
      </c>
    </row>
    <row r="334" spans="1:11" ht="15.95" customHeight="1" thickBot="1" x14ac:dyDescent="0.3">
      <c r="A334" s="83" t="s">
        <v>349</v>
      </c>
      <c r="B334" s="83"/>
      <c r="C334" s="83" t="s">
        <v>872</v>
      </c>
      <c r="D334" s="83" t="s">
        <v>564</v>
      </c>
      <c r="E334" s="60">
        <v>6.4310999999999998</v>
      </c>
      <c r="F334" s="83">
        <v>7.1473000000000004</v>
      </c>
      <c r="G334" s="72">
        <f t="shared" ref="G334:G397" si="11">F334-E334</f>
        <v>0.71620000000000061</v>
      </c>
      <c r="H334" s="46"/>
      <c r="I334" s="88">
        <v>62.8</v>
      </c>
      <c r="J334" s="92"/>
      <c r="K334" s="112">
        <f t="shared" si="10"/>
        <v>0</v>
      </c>
    </row>
    <row r="335" spans="1:11" ht="15.95" customHeight="1" thickBot="1" x14ac:dyDescent="0.3">
      <c r="A335" s="83" t="s">
        <v>350</v>
      </c>
      <c r="B335" s="83"/>
      <c r="C335" s="83" t="s">
        <v>873</v>
      </c>
      <c r="D335" s="83" t="s">
        <v>564</v>
      </c>
      <c r="E335" s="60">
        <v>3.3664000000000001</v>
      </c>
      <c r="F335" s="83">
        <v>3.6676000000000002</v>
      </c>
      <c r="G335" s="72">
        <f t="shared" si="11"/>
        <v>0.30120000000000013</v>
      </c>
      <c r="H335" s="46"/>
      <c r="I335" s="33">
        <v>39</v>
      </c>
      <c r="J335" s="92"/>
      <c r="K335" s="112">
        <f t="shared" si="10"/>
        <v>0</v>
      </c>
    </row>
    <row r="336" spans="1:11" ht="15.95" customHeight="1" thickBot="1" x14ac:dyDescent="0.3">
      <c r="A336" s="83" t="s">
        <v>351</v>
      </c>
      <c r="B336" s="83"/>
      <c r="C336" s="83" t="s">
        <v>874</v>
      </c>
      <c r="D336" s="83" t="s">
        <v>564</v>
      </c>
      <c r="E336" s="60">
        <v>5.3277000000000001</v>
      </c>
      <c r="F336" s="83">
        <v>5.7812999999999999</v>
      </c>
      <c r="G336" s="72">
        <f t="shared" si="11"/>
        <v>0.45359999999999978</v>
      </c>
      <c r="H336" s="46"/>
      <c r="I336" s="88">
        <v>57.3</v>
      </c>
      <c r="J336" s="92"/>
      <c r="K336" s="112">
        <f t="shared" si="10"/>
        <v>0</v>
      </c>
    </row>
    <row r="337" spans="1:12" ht="15.95" customHeight="1" thickBot="1" x14ac:dyDescent="0.3">
      <c r="A337" s="83" t="s">
        <v>352</v>
      </c>
      <c r="B337" s="83"/>
      <c r="C337" s="83" t="s">
        <v>875</v>
      </c>
      <c r="D337" s="83" t="s">
        <v>564</v>
      </c>
      <c r="E337" s="60">
        <v>4.0457999999999998</v>
      </c>
      <c r="F337" s="83">
        <v>4.3333000000000004</v>
      </c>
      <c r="G337" s="72">
        <f t="shared" si="11"/>
        <v>0.28750000000000053</v>
      </c>
      <c r="H337" s="46"/>
      <c r="I337" s="88">
        <v>61.1</v>
      </c>
      <c r="J337" s="92"/>
      <c r="K337" s="112">
        <f t="shared" si="10"/>
        <v>0</v>
      </c>
    </row>
    <row r="338" spans="1:12" ht="15.95" customHeight="1" thickBot="1" x14ac:dyDescent="0.3">
      <c r="A338" s="83" t="s">
        <v>353</v>
      </c>
      <c r="B338" s="83"/>
      <c r="C338" s="83" t="s">
        <v>876</v>
      </c>
      <c r="D338" s="83" t="s">
        <v>564</v>
      </c>
      <c r="E338" s="60">
        <v>3.2305000000000001</v>
      </c>
      <c r="F338" s="83">
        <v>3.5506000000000002</v>
      </c>
      <c r="G338" s="72">
        <f t="shared" si="11"/>
        <v>0.32010000000000005</v>
      </c>
      <c r="H338" s="46"/>
      <c r="I338" s="88">
        <v>46.4</v>
      </c>
      <c r="J338" s="92"/>
      <c r="K338" s="112">
        <f t="shared" si="10"/>
        <v>0</v>
      </c>
    </row>
    <row r="339" spans="1:12" ht="15.95" customHeight="1" thickBot="1" x14ac:dyDescent="0.3">
      <c r="A339" s="83" t="s">
        <v>354</v>
      </c>
      <c r="B339" s="83"/>
      <c r="C339" s="83" t="s">
        <v>877</v>
      </c>
      <c r="D339" s="83" t="s">
        <v>564</v>
      </c>
      <c r="E339" s="60">
        <v>3.5139</v>
      </c>
      <c r="F339" s="83">
        <v>3.7717999999999998</v>
      </c>
      <c r="G339" s="72">
        <f t="shared" si="11"/>
        <v>0.2578999999999998</v>
      </c>
      <c r="H339" s="46"/>
      <c r="I339" s="33">
        <v>48</v>
      </c>
      <c r="J339" s="92"/>
      <c r="K339" s="112">
        <f t="shared" si="10"/>
        <v>0</v>
      </c>
    </row>
    <row r="340" spans="1:12" ht="15.95" customHeight="1" thickBot="1" x14ac:dyDescent="0.3">
      <c r="A340" s="83" t="s">
        <v>355</v>
      </c>
      <c r="B340" s="83"/>
      <c r="C340" s="83" t="s">
        <v>878</v>
      </c>
      <c r="D340" s="83" t="s">
        <v>564</v>
      </c>
      <c r="E340" s="60">
        <v>6.4949000000000003</v>
      </c>
      <c r="F340" s="83">
        <v>7.2263999999999999</v>
      </c>
      <c r="G340" s="72">
        <f t="shared" si="11"/>
        <v>0.73149999999999959</v>
      </c>
      <c r="H340" s="46"/>
      <c r="I340" s="88">
        <v>62.6</v>
      </c>
      <c r="J340" s="92"/>
      <c r="K340" s="112">
        <f t="shared" si="10"/>
        <v>0</v>
      </c>
    </row>
    <row r="341" spans="1:12" ht="15.95" customHeight="1" thickBot="1" x14ac:dyDescent="0.3">
      <c r="A341" s="83" t="s">
        <v>356</v>
      </c>
      <c r="B341" s="83"/>
      <c r="C341" s="83" t="s">
        <v>879</v>
      </c>
      <c r="D341" s="83" t="s">
        <v>564</v>
      </c>
      <c r="E341" s="60">
        <v>3.7780999999999998</v>
      </c>
      <c r="F341" s="51">
        <v>3.6648999999999998</v>
      </c>
      <c r="G341" s="95">
        <f t="shared" si="11"/>
        <v>-0.11319999999999997</v>
      </c>
      <c r="H341" s="46"/>
      <c r="I341" s="88">
        <v>39.1</v>
      </c>
      <c r="J341" s="92"/>
      <c r="K341" s="112">
        <f t="shared" si="10"/>
        <v>0</v>
      </c>
    </row>
    <row r="342" spans="1:12" ht="15.95" customHeight="1" thickBot="1" x14ac:dyDescent="0.3">
      <c r="A342" s="83" t="s">
        <v>357</v>
      </c>
      <c r="B342" s="83"/>
      <c r="C342" s="83" t="s">
        <v>880</v>
      </c>
      <c r="D342" s="83" t="s">
        <v>564</v>
      </c>
      <c r="E342" s="60">
        <v>3.8906000000000001</v>
      </c>
      <c r="F342" s="83">
        <v>4.431</v>
      </c>
      <c r="G342" s="72">
        <f t="shared" si="11"/>
        <v>0.54039999999999999</v>
      </c>
      <c r="H342" s="46"/>
      <c r="I342" s="88">
        <v>56.8</v>
      </c>
      <c r="J342" s="92"/>
      <c r="K342" s="112">
        <f t="shared" si="10"/>
        <v>0</v>
      </c>
    </row>
    <row r="343" spans="1:12" ht="15.95" customHeight="1" thickBot="1" x14ac:dyDescent="0.3">
      <c r="A343" s="83" t="s">
        <v>358</v>
      </c>
      <c r="B343" s="83"/>
      <c r="C343" s="83" t="s">
        <v>881</v>
      </c>
      <c r="D343" s="83" t="s">
        <v>564</v>
      </c>
      <c r="E343" s="60">
        <v>6.1379000000000001</v>
      </c>
      <c r="F343" s="83">
        <v>6.9259000000000004</v>
      </c>
      <c r="G343" s="72">
        <f t="shared" si="11"/>
        <v>0.78800000000000026</v>
      </c>
      <c r="H343" s="46"/>
      <c r="I343" s="88">
        <v>61.2</v>
      </c>
      <c r="J343" s="92"/>
      <c r="K343" s="112">
        <f t="shared" si="10"/>
        <v>0</v>
      </c>
    </row>
    <row r="344" spans="1:12" ht="15.95" customHeight="1" thickBot="1" x14ac:dyDescent="0.3">
      <c r="A344" s="83" t="s">
        <v>359</v>
      </c>
      <c r="B344" s="83"/>
      <c r="C344" s="83" t="s">
        <v>882</v>
      </c>
      <c r="D344" s="83" t="s">
        <v>564</v>
      </c>
      <c r="E344" s="60">
        <v>4.0011000000000001</v>
      </c>
      <c r="F344" s="83">
        <v>4.0038999999999998</v>
      </c>
      <c r="G344" s="72">
        <f t="shared" si="11"/>
        <v>2.7999999999996916E-3</v>
      </c>
      <c r="H344" s="46"/>
      <c r="I344" s="88">
        <v>46.4</v>
      </c>
      <c r="J344" s="92"/>
      <c r="K344" s="112">
        <f t="shared" si="10"/>
        <v>0</v>
      </c>
    </row>
    <row r="345" spans="1:12" ht="15.95" customHeight="1" thickBot="1" x14ac:dyDescent="0.3">
      <c r="A345" s="83" t="s">
        <v>360</v>
      </c>
      <c r="B345" s="83"/>
      <c r="C345" s="83" t="s">
        <v>883</v>
      </c>
      <c r="D345" s="83" t="s">
        <v>564</v>
      </c>
      <c r="E345" s="60">
        <v>4.3380999999999998</v>
      </c>
      <c r="F345" s="83">
        <v>4.4880000000000004</v>
      </c>
      <c r="G345" s="72">
        <f t="shared" si="11"/>
        <v>0.14990000000000059</v>
      </c>
      <c r="H345" s="46"/>
      <c r="I345" s="88">
        <v>48.2</v>
      </c>
      <c r="J345" s="92"/>
      <c r="K345" s="112">
        <f t="shared" si="10"/>
        <v>0</v>
      </c>
    </row>
    <row r="346" spans="1:12" ht="15.95" customHeight="1" thickBot="1" x14ac:dyDescent="0.3">
      <c r="A346" s="83" t="s">
        <v>361</v>
      </c>
      <c r="B346" s="83"/>
      <c r="C346" s="83" t="s">
        <v>884</v>
      </c>
      <c r="D346" s="83" t="s">
        <v>564</v>
      </c>
      <c r="E346" s="74">
        <v>5.22</v>
      </c>
      <c r="F346" s="83">
        <v>5.22</v>
      </c>
      <c r="G346" s="80">
        <f t="shared" si="11"/>
        <v>0</v>
      </c>
      <c r="H346" s="46">
        <f>I346*0.010595</f>
        <v>0.66324700000000003</v>
      </c>
      <c r="I346" s="88">
        <v>62.6</v>
      </c>
      <c r="J346" s="92"/>
      <c r="K346" s="112">
        <f t="shared" si="10"/>
        <v>0</v>
      </c>
    </row>
    <row r="347" spans="1:12" ht="15.95" customHeight="1" thickBot="1" x14ac:dyDescent="0.3">
      <c r="A347" s="83" t="s">
        <v>362</v>
      </c>
      <c r="B347" s="83"/>
      <c r="C347" s="83" t="s">
        <v>885</v>
      </c>
      <c r="D347" s="83" t="s">
        <v>564</v>
      </c>
      <c r="E347" s="60">
        <v>2.5017999999999998</v>
      </c>
      <c r="F347" s="83">
        <v>2.9645999999999999</v>
      </c>
      <c r="G347" s="72">
        <f t="shared" si="11"/>
        <v>0.4628000000000001</v>
      </c>
      <c r="H347" s="46"/>
      <c r="I347" s="88">
        <v>39.200000000000003</v>
      </c>
      <c r="J347" s="92"/>
      <c r="K347" s="112">
        <f t="shared" si="10"/>
        <v>0</v>
      </c>
    </row>
    <row r="348" spans="1:12" ht="15.95" customHeight="1" thickBot="1" x14ac:dyDescent="0.3">
      <c r="A348" s="50" t="s">
        <v>363</v>
      </c>
      <c r="B348" s="50"/>
      <c r="C348" s="50" t="s">
        <v>886</v>
      </c>
      <c r="D348" s="50" t="s">
        <v>564</v>
      </c>
      <c r="E348" s="73">
        <v>4.3562000000000003</v>
      </c>
      <c r="F348" s="78">
        <v>4.3562000000000003</v>
      </c>
      <c r="G348" s="78">
        <f t="shared" si="11"/>
        <v>0</v>
      </c>
      <c r="H348" s="46"/>
      <c r="I348" s="88"/>
      <c r="J348" s="92"/>
      <c r="K348" s="112">
        <f t="shared" si="10"/>
        <v>0</v>
      </c>
    </row>
    <row r="349" spans="1:12" ht="15.95" customHeight="1" thickBot="1" x14ac:dyDescent="0.3">
      <c r="A349" s="83" t="s">
        <v>363</v>
      </c>
      <c r="B349" s="83"/>
      <c r="C349" s="83" t="s">
        <v>886</v>
      </c>
      <c r="D349" s="83" t="s">
        <v>564</v>
      </c>
      <c r="E349" s="60">
        <v>4.3562000000000003</v>
      </c>
      <c r="F349" s="83">
        <v>4.3562000000000003</v>
      </c>
      <c r="G349" s="80">
        <f t="shared" si="11"/>
        <v>0</v>
      </c>
      <c r="H349" s="46">
        <f>I349*0.010595</f>
        <v>0.60709349999999995</v>
      </c>
      <c r="I349" s="88">
        <v>57.3</v>
      </c>
      <c r="J349" s="92">
        <v>-0.20300000000000001</v>
      </c>
      <c r="K349" s="112">
        <f t="shared" si="10"/>
        <v>0.20300000000000001</v>
      </c>
      <c r="L349" s="113">
        <f>K349*E572</f>
        <v>480.57814000000008</v>
      </c>
    </row>
    <row r="350" spans="1:12" ht="15.95" customHeight="1" thickBot="1" x14ac:dyDescent="0.3">
      <c r="A350" s="83" t="s">
        <v>364</v>
      </c>
      <c r="B350" s="83"/>
      <c r="C350" s="83" t="s">
        <v>887</v>
      </c>
      <c r="D350" s="83" t="s">
        <v>564</v>
      </c>
      <c r="E350" s="60">
        <v>10.9839</v>
      </c>
      <c r="F350" s="83">
        <v>12.1851</v>
      </c>
      <c r="G350" s="72">
        <f t="shared" si="11"/>
        <v>1.2012</v>
      </c>
      <c r="H350" s="46"/>
      <c r="I350" s="88">
        <v>69.099999999999994</v>
      </c>
      <c r="J350" s="92"/>
      <c r="K350" s="112">
        <f t="shared" si="10"/>
        <v>0</v>
      </c>
    </row>
    <row r="351" spans="1:12" ht="15.95" customHeight="1" thickBot="1" x14ac:dyDescent="0.3">
      <c r="A351" s="83" t="s">
        <v>365</v>
      </c>
      <c r="B351" s="83"/>
      <c r="C351" s="83" t="s">
        <v>888</v>
      </c>
      <c r="D351" s="83" t="s">
        <v>564</v>
      </c>
      <c r="E351" s="60">
        <v>5.0819000000000001</v>
      </c>
      <c r="F351" s="83">
        <v>5.6745000000000001</v>
      </c>
      <c r="G351" s="72">
        <f t="shared" si="11"/>
        <v>0.59260000000000002</v>
      </c>
      <c r="H351" s="46"/>
      <c r="I351" s="88">
        <v>38.1</v>
      </c>
      <c r="J351" s="92"/>
      <c r="K351" s="112">
        <f t="shared" si="10"/>
        <v>0</v>
      </c>
    </row>
    <row r="352" spans="1:12" ht="15.95" customHeight="1" thickBot="1" x14ac:dyDescent="0.3">
      <c r="A352" s="83" t="s">
        <v>366</v>
      </c>
      <c r="B352" s="83"/>
      <c r="C352" s="83" t="s">
        <v>889</v>
      </c>
      <c r="D352" s="83" t="s">
        <v>564</v>
      </c>
      <c r="E352" s="60">
        <v>8.5086999999999993</v>
      </c>
      <c r="F352" s="83">
        <v>9.3702000000000005</v>
      </c>
      <c r="G352" s="72">
        <f t="shared" si="11"/>
        <v>0.86150000000000126</v>
      </c>
      <c r="H352" s="46"/>
      <c r="I352" s="88">
        <v>58.6</v>
      </c>
      <c r="J352" s="92"/>
      <c r="K352" s="112">
        <f t="shared" si="10"/>
        <v>0</v>
      </c>
    </row>
    <row r="353" spans="1:11" ht="16.5" thickBot="1" x14ac:dyDescent="0.3">
      <c r="A353" s="83" t="s">
        <v>367</v>
      </c>
      <c r="B353" s="83"/>
      <c r="C353" s="83" t="s">
        <v>890</v>
      </c>
      <c r="D353" s="83" t="s">
        <v>564</v>
      </c>
      <c r="E353" s="60">
        <v>10.8012</v>
      </c>
      <c r="F353" s="83">
        <v>11.9815</v>
      </c>
      <c r="G353" s="72">
        <f t="shared" si="11"/>
        <v>1.1803000000000008</v>
      </c>
      <c r="H353" s="46"/>
      <c r="I353" s="33">
        <v>84</v>
      </c>
      <c r="J353" s="92"/>
      <c r="K353" s="112">
        <f t="shared" si="10"/>
        <v>0</v>
      </c>
    </row>
    <row r="354" spans="1:11" ht="16.5" thickBot="1" x14ac:dyDescent="0.3">
      <c r="A354" s="83" t="s">
        <v>368</v>
      </c>
      <c r="B354" s="83"/>
      <c r="C354" s="83" t="s">
        <v>891</v>
      </c>
      <c r="D354" s="83" t="s">
        <v>564</v>
      </c>
      <c r="E354" s="60">
        <v>6.3720999999999997</v>
      </c>
      <c r="F354" s="83">
        <v>7.0913000000000004</v>
      </c>
      <c r="G354" s="72">
        <f t="shared" si="11"/>
        <v>0.71920000000000073</v>
      </c>
      <c r="H354" s="46"/>
      <c r="I354" s="88">
        <v>68.8</v>
      </c>
      <c r="J354" s="92"/>
      <c r="K354" s="112">
        <f t="shared" si="10"/>
        <v>0</v>
      </c>
    </row>
    <row r="355" spans="1:11" ht="16.5" thickBot="1" x14ac:dyDescent="0.3">
      <c r="A355" s="83" t="s">
        <v>369</v>
      </c>
      <c r="B355" s="83"/>
      <c r="C355" s="83" t="s">
        <v>892</v>
      </c>
      <c r="D355" s="83" t="s">
        <v>564</v>
      </c>
      <c r="E355" s="60">
        <v>4.6177000000000001</v>
      </c>
      <c r="F355" s="83">
        <v>5.1002999999999998</v>
      </c>
      <c r="G355" s="72">
        <f t="shared" si="11"/>
        <v>0.4825999999999997</v>
      </c>
      <c r="H355" s="46"/>
      <c r="I355" s="88">
        <v>37.5</v>
      </c>
      <c r="J355" s="92"/>
      <c r="K355" s="112">
        <f t="shared" si="10"/>
        <v>0</v>
      </c>
    </row>
    <row r="356" spans="1:11" ht="32.25" customHeight="1" thickBot="1" x14ac:dyDescent="0.3">
      <c r="A356" s="83" t="s">
        <v>370</v>
      </c>
      <c r="B356" s="83"/>
      <c r="C356" s="83" t="s">
        <v>893</v>
      </c>
      <c r="D356" s="83" t="s">
        <v>564</v>
      </c>
      <c r="E356" s="60">
        <v>5.3209</v>
      </c>
      <c r="F356" s="83">
        <v>5.8833000000000002</v>
      </c>
      <c r="G356" s="72">
        <f t="shared" si="11"/>
        <v>0.56240000000000023</v>
      </c>
      <c r="H356" s="46"/>
      <c r="I356" s="88">
        <v>58.3</v>
      </c>
      <c r="J356" s="92"/>
      <c r="K356" s="112">
        <f t="shared" si="10"/>
        <v>0</v>
      </c>
    </row>
    <row r="357" spans="1:11" ht="16.5" thickBot="1" x14ac:dyDescent="0.3">
      <c r="A357" s="83" t="s">
        <v>371</v>
      </c>
      <c r="B357" s="83"/>
      <c r="C357" s="83" t="s">
        <v>894</v>
      </c>
      <c r="D357" s="83" t="s">
        <v>564</v>
      </c>
      <c r="E357" s="60">
        <v>7.9656000000000002</v>
      </c>
      <c r="F357" s="83">
        <v>8.8942999999999994</v>
      </c>
      <c r="G357" s="72">
        <f t="shared" si="11"/>
        <v>0.92869999999999919</v>
      </c>
      <c r="H357" s="46"/>
      <c r="I357" s="88">
        <v>84.4</v>
      </c>
      <c r="J357" s="92"/>
      <c r="K357" s="112">
        <f t="shared" si="10"/>
        <v>0</v>
      </c>
    </row>
    <row r="358" spans="1:11" ht="16.5" thickBot="1" x14ac:dyDescent="0.3">
      <c r="A358" s="83" t="s">
        <v>372</v>
      </c>
      <c r="B358" s="83"/>
      <c r="C358" s="83"/>
      <c r="D358" s="83"/>
      <c r="E358" s="25">
        <v>3.5400000000000001E-2</v>
      </c>
      <c r="F358" s="83">
        <v>0.46439999999999998</v>
      </c>
      <c r="G358" s="72">
        <f t="shared" si="11"/>
        <v>0.42899999999999999</v>
      </c>
      <c r="H358" s="46"/>
      <c r="I358" s="33">
        <v>69</v>
      </c>
      <c r="J358" s="92"/>
      <c r="K358" s="112">
        <f t="shared" si="10"/>
        <v>0</v>
      </c>
    </row>
    <row r="359" spans="1:11" ht="16.5" thickBot="1" x14ac:dyDescent="0.3">
      <c r="A359" s="83" t="s">
        <v>373</v>
      </c>
      <c r="B359" s="83"/>
      <c r="C359" s="83" t="s">
        <v>895</v>
      </c>
      <c r="D359" s="83" t="s">
        <v>564</v>
      </c>
      <c r="E359" s="60">
        <v>3.9946000000000002</v>
      </c>
      <c r="F359" s="83">
        <v>3.9946000000000002</v>
      </c>
      <c r="G359" s="80">
        <f t="shared" si="11"/>
        <v>0</v>
      </c>
      <c r="H359" s="46">
        <f>I359*0.010595</f>
        <v>0.40049099999999999</v>
      </c>
      <c r="I359" s="88">
        <v>37.799999999999997</v>
      </c>
      <c r="J359" s="92"/>
      <c r="K359" s="112">
        <f t="shared" si="10"/>
        <v>0</v>
      </c>
    </row>
    <row r="360" spans="1:11" ht="16.5" thickBot="1" x14ac:dyDescent="0.3">
      <c r="A360" s="83" t="s">
        <v>374</v>
      </c>
      <c r="B360" s="83"/>
      <c r="C360" s="83" t="s">
        <v>896</v>
      </c>
      <c r="D360" s="83" t="s">
        <v>564</v>
      </c>
      <c r="E360" s="60">
        <v>7.3853999999999997</v>
      </c>
      <c r="F360" s="83">
        <v>8.0882000000000005</v>
      </c>
      <c r="G360" s="72">
        <f t="shared" si="11"/>
        <v>0.70280000000000076</v>
      </c>
      <c r="H360" s="46"/>
      <c r="I360" s="88">
        <v>58.2</v>
      </c>
      <c r="J360" s="92"/>
      <c r="K360" s="112">
        <f t="shared" ref="K360:K423" si="12">-J360</f>
        <v>0</v>
      </c>
    </row>
    <row r="361" spans="1:11" ht="28.5" customHeight="1" thickBot="1" x14ac:dyDescent="0.3">
      <c r="A361" s="83" t="s">
        <v>375</v>
      </c>
      <c r="B361" s="83"/>
      <c r="C361" s="83" t="s">
        <v>897</v>
      </c>
      <c r="D361" s="83" t="s">
        <v>564</v>
      </c>
      <c r="E361" s="60">
        <v>9.6403999999999996</v>
      </c>
      <c r="F361" s="83">
        <v>9.6403999999999996</v>
      </c>
      <c r="G361" s="80">
        <f t="shared" si="11"/>
        <v>0</v>
      </c>
      <c r="H361" s="46">
        <f>I361*0.010595</f>
        <v>0.89421800000000007</v>
      </c>
      <c r="I361" s="88">
        <v>84.4</v>
      </c>
      <c r="J361" s="92"/>
      <c r="K361" s="112">
        <f t="shared" si="12"/>
        <v>0</v>
      </c>
    </row>
    <row r="362" spans="1:11" ht="28.5" customHeight="1" thickBot="1" x14ac:dyDescent="0.3">
      <c r="A362" s="83" t="s">
        <v>376</v>
      </c>
      <c r="B362" s="83"/>
      <c r="C362" s="83" t="s">
        <v>898</v>
      </c>
      <c r="D362" s="83" t="s">
        <v>564</v>
      </c>
      <c r="E362" s="61">
        <v>7.3689999999999998</v>
      </c>
      <c r="F362" s="83">
        <v>7.5003000000000002</v>
      </c>
      <c r="G362" s="72">
        <f t="shared" si="11"/>
        <v>0.13130000000000042</v>
      </c>
      <c r="H362" s="46"/>
      <c r="I362" s="88">
        <v>68.900000000000006</v>
      </c>
      <c r="J362" s="92"/>
      <c r="K362" s="112">
        <f t="shared" si="12"/>
        <v>0</v>
      </c>
    </row>
    <row r="363" spans="1:11" ht="30.75" customHeight="1" thickBot="1" x14ac:dyDescent="0.3">
      <c r="A363" s="83" t="s">
        <v>377</v>
      </c>
      <c r="B363" s="83"/>
      <c r="C363" s="83" t="s">
        <v>899</v>
      </c>
      <c r="D363" s="83" t="s">
        <v>564</v>
      </c>
      <c r="E363" s="60">
        <v>4.5972999999999997</v>
      </c>
      <c r="F363" s="83">
        <v>5.1035000000000004</v>
      </c>
      <c r="G363" s="72">
        <f t="shared" si="11"/>
        <v>0.50620000000000065</v>
      </c>
      <c r="H363" s="46"/>
      <c r="I363" s="88">
        <v>37.799999999999997</v>
      </c>
      <c r="J363" s="92"/>
      <c r="K363" s="112">
        <f t="shared" si="12"/>
        <v>0</v>
      </c>
    </row>
    <row r="364" spans="1:11" ht="16.5" thickBot="1" x14ac:dyDescent="0.3">
      <c r="A364" s="83" t="s">
        <v>378</v>
      </c>
      <c r="B364" s="83"/>
      <c r="C364" s="83" t="s">
        <v>900</v>
      </c>
      <c r="D364" s="83" t="s">
        <v>564</v>
      </c>
      <c r="E364" s="61">
        <v>7.0830000000000002</v>
      </c>
      <c r="F364" s="83">
        <v>7.8554000000000004</v>
      </c>
      <c r="G364" s="72">
        <f t="shared" si="11"/>
        <v>0.7724000000000002</v>
      </c>
      <c r="H364" s="46"/>
      <c r="I364" s="88">
        <v>58.1</v>
      </c>
      <c r="J364" s="92"/>
      <c r="K364" s="112">
        <f t="shared" si="12"/>
        <v>0</v>
      </c>
    </row>
    <row r="365" spans="1:11" ht="27" customHeight="1" thickBot="1" x14ac:dyDescent="0.3">
      <c r="A365" s="83" t="s">
        <v>379</v>
      </c>
      <c r="B365" s="83"/>
      <c r="C365" s="83" t="s">
        <v>901</v>
      </c>
      <c r="D365" s="83" t="s">
        <v>564</v>
      </c>
      <c r="E365" s="60">
        <v>7.6925999999999997</v>
      </c>
      <c r="F365" s="83">
        <v>8.1485000000000003</v>
      </c>
      <c r="G365" s="72">
        <f t="shared" si="11"/>
        <v>0.45590000000000064</v>
      </c>
      <c r="H365" s="46"/>
      <c r="I365" s="88">
        <v>84.4</v>
      </c>
      <c r="J365" s="92"/>
      <c r="K365" s="112">
        <f t="shared" si="12"/>
        <v>0</v>
      </c>
    </row>
    <row r="366" spans="1:11" ht="26.25" customHeight="1" thickBot="1" x14ac:dyDescent="0.3">
      <c r="A366" s="83" t="s">
        <v>380</v>
      </c>
      <c r="B366" s="83"/>
      <c r="C366" s="83" t="s">
        <v>902</v>
      </c>
      <c r="D366" s="83" t="s">
        <v>564</v>
      </c>
      <c r="E366" s="60">
        <v>7.5578000000000003</v>
      </c>
      <c r="F366" s="79">
        <v>7.8688000000000002</v>
      </c>
      <c r="G366" s="72">
        <f t="shared" si="11"/>
        <v>0.31099999999999994</v>
      </c>
      <c r="H366" s="46"/>
      <c r="I366" s="88">
        <v>69.2</v>
      </c>
      <c r="J366" s="92"/>
      <c r="K366" s="112">
        <f t="shared" si="12"/>
        <v>0</v>
      </c>
    </row>
    <row r="367" spans="1:11" ht="16.5" thickBot="1" x14ac:dyDescent="0.3">
      <c r="A367" s="83" t="s">
        <v>381</v>
      </c>
      <c r="B367" s="83"/>
      <c r="C367" s="83" t="s">
        <v>903</v>
      </c>
      <c r="D367" s="83" t="s">
        <v>564</v>
      </c>
      <c r="E367" s="60">
        <v>3.4943</v>
      </c>
      <c r="F367" s="79">
        <v>3.7955000000000001</v>
      </c>
      <c r="G367" s="72">
        <f t="shared" si="11"/>
        <v>0.30120000000000013</v>
      </c>
      <c r="H367" s="46"/>
      <c r="I367" s="88">
        <v>37.700000000000003</v>
      </c>
      <c r="J367" s="92"/>
      <c r="K367" s="112">
        <f t="shared" si="12"/>
        <v>0</v>
      </c>
    </row>
    <row r="368" spans="1:11" ht="27.75" customHeight="1" thickBot="1" x14ac:dyDescent="0.3">
      <c r="A368" s="83" t="s">
        <v>382</v>
      </c>
      <c r="B368" s="83"/>
      <c r="C368" s="83" t="s">
        <v>904</v>
      </c>
      <c r="D368" s="83" t="s">
        <v>564</v>
      </c>
      <c r="E368" s="60">
        <v>6.7743000000000002</v>
      </c>
      <c r="F368" s="79">
        <v>7.0853000000000002</v>
      </c>
      <c r="G368" s="72">
        <f>F368-E368</f>
        <v>0.31099999999999994</v>
      </c>
      <c r="H368" s="46"/>
      <c r="I368" s="88">
        <v>58.2</v>
      </c>
      <c r="J368" s="92"/>
      <c r="K368" s="112">
        <f t="shared" si="12"/>
        <v>0</v>
      </c>
    </row>
    <row r="369" spans="1:12" ht="24" customHeight="1" thickBot="1" x14ac:dyDescent="0.3">
      <c r="A369" s="83" t="s">
        <v>383</v>
      </c>
      <c r="B369" s="83"/>
      <c r="C369" s="83" t="s">
        <v>905</v>
      </c>
      <c r="D369" s="83" t="s">
        <v>564</v>
      </c>
      <c r="E369" s="60">
        <v>3.6273</v>
      </c>
      <c r="F369" s="79">
        <v>3.9352999999999998</v>
      </c>
      <c r="G369" s="72">
        <f t="shared" si="11"/>
        <v>0.30799999999999983</v>
      </c>
      <c r="H369" s="46"/>
      <c r="I369" s="88">
        <v>83.9</v>
      </c>
      <c r="J369" s="92"/>
      <c r="K369" s="112">
        <f t="shared" si="12"/>
        <v>0</v>
      </c>
    </row>
    <row r="370" spans="1:12" ht="29.25" customHeight="1" thickBot="1" x14ac:dyDescent="0.3">
      <c r="A370" s="83" t="s">
        <v>384</v>
      </c>
      <c r="B370" s="83"/>
      <c r="C370" s="83" t="s">
        <v>906</v>
      </c>
      <c r="D370" s="83" t="s">
        <v>564</v>
      </c>
      <c r="E370" s="60">
        <v>7.9019000000000004</v>
      </c>
      <c r="F370" s="79">
        <v>8.2228999999999992</v>
      </c>
      <c r="G370" s="72">
        <f t="shared" si="11"/>
        <v>0.32099999999999884</v>
      </c>
      <c r="H370" s="46"/>
      <c r="I370" s="88">
        <v>68.900000000000006</v>
      </c>
      <c r="J370" s="92"/>
      <c r="K370" s="112">
        <f t="shared" si="12"/>
        <v>0</v>
      </c>
    </row>
    <row r="371" spans="1:12" ht="26.25" customHeight="1" thickBot="1" x14ac:dyDescent="0.3">
      <c r="A371" s="83" t="s">
        <v>385</v>
      </c>
      <c r="B371" s="83"/>
      <c r="C371" s="83" t="s">
        <v>907</v>
      </c>
      <c r="D371" s="83" t="s">
        <v>564</v>
      </c>
      <c r="E371" s="60">
        <v>4.2351000000000001</v>
      </c>
      <c r="F371" s="79">
        <v>4.5471000000000004</v>
      </c>
      <c r="G371" s="72">
        <f t="shared" si="11"/>
        <v>0.31200000000000028</v>
      </c>
      <c r="H371" s="46"/>
      <c r="I371" s="88">
        <v>37.700000000000003</v>
      </c>
      <c r="J371" s="92"/>
      <c r="K371" s="112">
        <f t="shared" si="12"/>
        <v>0</v>
      </c>
    </row>
    <row r="372" spans="1:12" ht="27.75" customHeight="1" thickBot="1" x14ac:dyDescent="0.3">
      <c r="A372" s="83" t="s">
        <v>386</v>
      </c>
      <c r="B372" s="83"/>
      <c r="C372" s="83" t="s">
        <v>908</v>
      </c>
      <c r="D372" s="83" t="s">
        <v>564</v>
      </c>
      <c r="E372" s="60">
        <v>6.6425000000000001</v>
      </c>
      <c r="F372" s="79">
        <v>6.9565000000000001</v>
      </c>
      <c r="G372" s="72">
        <f t="shared" si="11"/>
        <v>0.31400000000000006</v>
      </c>
      <c r="H372" s="46"/>
      <c r="I372" s="88">
        <v>58.3</v>
      </c>
      <c r="J372" s="92"/>
      <c r="K372" s="112">
        <f t="shared" si="12"/>
        <v>0</v>
      </c>
    </row>
    <row r="373" spans="1:12" ht="25.5" customHeight="1" thickBot="1" x14ac:dyDescent="0.3">
      <c r="A373" s="83" t="s">
        <v>387</v>
      </c>
      <c r="B373" s="83"/>
      <c r="C373" s="83" t="s">
        <v>909</v>
      </c>
      <c r="D373" s="83" t="s">
        <v>564</v>
      </c>
      <c r="E373" s="60">
        <v>6.7595000000000001</v>
      </c>
      <c r="F373" s="79">
        <v>7.0914999999999999</v>
      </c>
      <c r="G373" s="72">
        <f t="shared" si="11"/>
        <v>0.33199999999999985</v>
      </c>
      <c r="H373" s="46"/>
      <c r="I373" s="88">
        <v>84.3</v>
      </c>
      <c r="J373" s="92"/>
      <c r="K373" s="112">
        <f t="shared" si="12"/>
        <v>0</v>
      </c>
    </row>
    <row r="374" spans="1:12" ht="16.5" thickBot="1" x14ac:dyDescent="0.3">
      <c r="A374" s="83" t="s">
        <v>388</v>
      </c>
      <c r="B374" s="83"/>
      <c r="C374" s="83" t="s">
        <v>910</v>
      </c>
      <c r="D374" s="83" t="s">
        <v>564</v>
      </c>
      <c r="E374" s="60">
        <v>6.2732000000000001</v>
      </c>
      <c r="F374" s="83">
        <v>7.0305999999999997</v>
      </c>
      <c r="G374" s="72">
        <f t="shared" si="11"/>
        <v>0.75739999999999963</v>
      </c>
      <c r="H374" s="46"/>
      <c r="I374" s="88">
        <v>68.7</v>
      </c>
      <c r="J374" s="92"/>
      <c r="K374" s="112">
        <f t="shared" si="12"/>
        <v>0</v>
      </c>
    </row>
    <row r="375" spans="1:12" ht="16.5" thickBot="1" x14ac:dyDescent="0.3">
      <c r="A375" s="83" t="s">
        <v>389</v>
      </c>
      <c r="B375" s="83"/>
      <c r="C375" s="83" t="s">
        <v>911</v>
      </c>
      <c r="D375" s="83" t="s">
        <v>564</v>
      </c>
      <c r="E375" s="60">
        <v>3.7195</v>
      </c>
      <c r="F375" s="83">
        <v>4.0221999999999998</v>
      </c>
      <c r="G375" s="72">
        <f t="shared" si="11"/>
        <v>0.30269999999999975</v>
      </c>
      <c r="H375" s="46"/>
      <c r="I375" s="88">
        <v>37.700000000000003</v>
      </c>
      <c r="J375" s="92"/>
      <c r="K375" s="112">
        <f t="shared" si="12"/>
        <v>0</v>
      </c>
    </row>
    <row r="376" spans="1:12" ht="29.25" customHeight="1" thickBot="1" x14ac:dyDescent="0.3">
      <c r="A376" s="83" t="s">
        <v>390</v>
      </c>
      <c r="B376" s="83"/>
      <c r="C376" s="83" t="s">
        <v>912</v>
      </c>
      <c r="D376" s="83" t="s">
        <v>564</v>
      </c>
      <c r="E376" s="60">
        <v>5.1910999999999996</v>
      </c>
      <c r="F376" s="83">
        <v>5.7733999999999996</v>
      </c>
      <c r="G376" s="72">
        <f t="shared" si="11"/>
        <v>0.58230000000000004</v>
      </c>
      <c r="H376" s="46"/>
      <c r="I376" s="88">
        <v>58.1</v>
      </c>
      <c r="J376" s="92"/>
      <c r="K376" s="112">
        <f t="shared" si="12"/>
        <v>0</v>
      </c>
    </row>
    <row r="377" spans="1:12" ht="16.5" thickBot="1" x14ac:dyDescent="0.3">
      <c r="A377" s="83" t="s">
        <v>391</v>
      </c>
      <c r="B377" s="83"/>
      <c r="C377" s="83" t="s">
        <v>913</v>
      </c>
      <c r="D377" s="83" t="s">
        <v>564</v>
      </c>
      <c r="E377" s="60">
        <v>4.0175999999999998</v>
      </c>
      <c r="F377" s="83">
        <v>4.0175999999999998</v>
      </c>
      <c r="G377" s="80">
        <f t="shared" si="11"/>
        <v>0</v>
      </c>
      <c r="H377" s="101">
        <f>I377*0.010595</f>
        <v>0.42803799999999997</v>
      </c>
      <c r="I377" s="88">
        <v>40.4</v>
      </c>
      <c r="J377" s="92"/>
      <c r="K377" s="112">
        <f t="shared" si="12"/>
        <v>0</v>
      </c>
    </row>
    <row r="378" spans="1:12" ht="16.5" thickBot="1" x14ac:dyDescent="0.3">
      <c r="A378" s="83" t="s">
        <v>392</v>
      </c>
      <c r="B378" s="83"/>
      <c r="C378" s="83" t="s">
        <v>914</v>
      </c>
      <c r="D378" s="83" t="s">
        <v>564</v>
      </c>
      <c r="E378" s="60">
        <v>4.1536999999999997</v>
      </c>
      <c r="F378" s="83">
        <v>4.7039</v>
      </c>
      <c r="G378" s="72">
        <f t="shared" si="11"/>
        <v>0.55020000000000024</v>
      </c>
      <c r="H378" s="46"/>
      <c r="I378" s="88">
        <v>38.9</v>
      </c>
      <c r="J378" s="92"/>
      <c r="K378" s="112">
        <f t="shared" si="12"/>
        <v>0</v>
      </c>
    </row>
    <row r="379" spans="1:12" ht="27.75" customHeight="1" thickBot="1" x14ac:dyDescent="0.3">
      <c r="A379" s="83" t="s">
        <v>393</v>
      </c>
      <c r="B379" s="83"/>
      <c r="C379" s="83" t="s">
        <v>915</v>
      </c>
      <c r="D379" s="83" t="s">
        <v>564</v>
      </c>
      <c r="E379" s="60">
        <v>7.6105999999999998</v>
      </c>
      <c r="F379" s="83">
        <v>8.2744</v>
      </c>
      <c r="G379" s="72">
        <f t="shared" si="11"/>
        <v>0.66380000000000017</v>
      </c>
      <c r="H379" s="46"/>
      <c r="I379" s="88">
        <v>68.5</v>
      </c>
      <c r="J379" s="92">
        <v>-2.3378999999999999</v>
      </c>
      <c r="K379" s="112">
        <f t="shared" si="12"/>
        <v>2.3378999999999999</v>
      </c>
      <c r="L379" s="113">
        <f>K379*E572</f>
        <v>5534.6977020000004</v>
      </c>
    </row>
    <row r="380" spans="1:12" ht="16.5" thickBot="1" x14ac:dyDescent="0.3">
      <c r="A380" s="83" t="s">
        <v>394</v>
      </c>
      <c r="B380" s="83"/>
      <c r="C380" s="83" t="s">
        <v>916</v>
      </c>
      <c r="D380" s="83" t="s">
        <v>564</v>
      </c>
      <c r="E380" s="60">
        <v>3.7023999999999999</v>
      </c>
      <c r="F380" s="83">
        <v>3.9647999999999999</v>
      </c>
      <c r="G380" s="72">
        <f t="shared" si="11"/>
        <v>0.26239999999999997</v>
      </c>
      <c r="H380" s="46"/>
      <c r="I380" s="88">
        <v>37.799999999999997</v>
      </c>
      <c r="J380" s="92"/>
      <c r="K380" s="112">
        <f t="shared" si="12"/>
        <v>0</v>
      </c>
    </row>
    <row r="381" spans="1:12" ht="24" customHeight="1" thickBot="1" x14ac:dyDescent="0.3">
      <c r="A381" s="83" t="s">
        <v>395</v>
      </c>
      <c r="B381" s="83"/>
      <c r="C381" s="83" t="s">
        <v>917</v>
      </c>
      <c r="D381" s="83" t="s">
        <v>564</v>
      </c>
      <c r="E381" s="60">
        <v>3.8944000000000001</v>
      </c>
      <c r="F381" s="83">
        <v>4.2450000000000001</v>
      </c>
      <c r="G381" s="72">
        <f t="shared" si="11"/>
        <v>0.35060000000000002</v>
      </c>
      <c r="H381" s="46"/>
      <c r="I381" s="88">
        <v>58.1</v>
      </c>
      <c r="J381" s="92"/>
      <c r="K381" s="112">
        <f t="shared" si="12"/>
        <v>0</v>
      </c>
    </row>
    <row r="382" spans="1:12" ht="16.5" thickBot="1" x14ac:dyDescent="0.3">
      <c r="A382" s="83" t="s">
        <v>396</v>
      </c>
      <c r="B382" s="83"/>
      <c r="C382" s="83" t="s">
        <v>918</v>
      </c>
      <c r="D382" s="83" t="s">
        <v>564</v>
      </c>
      <c r="E382" s="60">
        <v>3.5413999999999999</v>
      </c>
      <c r="F382" s="83">
        <v>3.6208999999999998</v>
      </c>
      <c r="G382" s="72">
        <f t="shared" si="11"/>
        <v>7.9499999999999904E-2</v>
      </c>
      <c r="H382" s="46"/>
      <c r="I382" s="88">
        <v>40.299999999999997</v>
      </c>
      <c r="J382" s="92">
        <v>-0.66149999999999998</v>
      </c>
      <c r="K382" s="112">
        <f t="shared" si="12"/>
        <v>0.66149999999999998</v>
      </c>
      <c r="L382" s="113">
        <f>K382*E572</f>
        <v>1566.02187</v>
      </c>
    </row>
    <row r="383" spans="1:12" ht="16.5" thickBot="1" x14ac:dyDescent="0.3">
      <c r="A383" s="83" t="s">
        <v>397</v>
      </c>
      <c r="B383" s="83"/>
      <c r="C383" s="83" t="s">
        <v>919</v>
      </c>
      <c r="D383" s="83" t="s">
        <v>564</v>
      </c>
      <c r="E383" s="60">
        <v>2.5390999999999999</v>
      </c>
      <c r="F383" s="83">
        <v>2.5390999999999999</v>
      </c>
      <c r="G383" s="80">
        <f t="shared" si="11"/>
        <v>0</v>
      </c>
      <c r="H383" s="46">
        <f>I383*0.010595</f>
        <v>0.41320499999999999</v>
      </c>
      <c r="I383" s="33">
        <v>39</v>
      </c>
      <c r="J383" s="92"/>
      <c r="K383" s="112">
        <f t="shared" si="12"/>
        <v>0</v>
      </c>
    </row>
    <row r="384" spans="1:12" ht="16.5" thickBot="1" x14ac:dyDescent="0.3">
      <c r="A384" s="83" t="s">
        <v>398</v>
      </c>
      <c r="B384" s="83"/>
      <c r="C384" s="83" t="s">
        <v>920</v>
      </c>
      <c r="D384" s="83" t="s">
        <v>564</v>
      </c>
      <c r="E384" s="60">
        <v>5.7655000000000003</v>
      </c>
      <c r="F384" s="83">
        <v>5.9783999999999997</v>
      </c>
      <c r="G384" s="72">
        <f t="shared" si="11"/>
        <v>0.21289999999999942</v>
      </c>
      <c r="H384" s="46"/>
      <c r="I384" s="88">
        <v>68.7</v>
      </c>
      <c r="J384" s="92"/>
      <c r="K384" s="112">
        <f t="shared" si="12"/>
        <v>0</v>
      </c>
    </row>
    <row r="385" spans="1:12" ht="29.25" customHeight="1" thickBot="1" x14ac:dyDescent="0.3">
      <c r="A385" s="83" t="s">
        <v>399</v>
      </c>
      <c r="B385" s="83"/>
      <c r="C385" s="83" t="s">
        <v>921</v>
      </c>
      <c r="D385" s="83" t="s">
        <v>564</v>
      </c>
      <c r="E385" s="60">
        <v>4.5025000000000004</v>
      </c>
      <c r="F385" s="83">
        <v>4.9203999999999999</v>
      </c>
      <c r="G385" s="72">
        <f t="shared" si="11"/>
        <v>0.41789999999999949</v>
      </c>
      <c r="H385" s="46"/>
      <c r="I385" s="88">
        <v>37.9</v>
      </c>
      <c r="J385" s="92"/>
      <c r="K385" s="112">
        <f t="shared" si="12"/>
        <v>0</v>
      </c>
    </row>
    <row r="386" spans="1:12" ht="30" customHeight="1" thickBot="1" x14ac:dyDescent="0.3">
      <c r="A386" s="83" t="s">
        <v>400</v>
      </c>
      <c r="B386" s="83"/>
      <c r="C386" s="83" t="s">
        <v>922</v>
      </c>
      <c r="D386" s="83" t="s">
        <v>564</v>
      </c>
      <c r="E386" s="60">
        <v>5.7055999999999996</v>
      </c>
      <c r="F386" s="83">
        <v>5.8512000000000004</v>
      </c>
      <c r="G386" s="72">
        <f t="shared" si="11"/>
        <v>0.14560000000000084</v>
      </c>
      <c r="H386" s="46"/>
      <c r="I386" s="88">
        <v>58.1</v>
      </c>
      <c r="J386" s="92"/>
      <c r="K386" s="112">
        <f t="shared" si="12"/>
        <v>0</v>
      </c>
    </row>
    <row r="387" spans="1:12" ht="16.5" thickBot="1" x14ac:dyDescent="0.3">
      <c r="A387" s="83" t="s">
        <v>401</v>
      </c>
      <c r="B387" s="83"/>
      <c r="C387" s="83" t="s">
        <v>923</v>
      </c>
      <c r="D387" s="83" t="s">
        <v>564</v>
      </c>
      <c r="E387" s="60">
        <v>4.5218999999999996</v>
      </c>
      <c r="F387" s="83">
        <v>5.0750000000000002</v>
      </c>
      <c r="G387" s="72">
        <f t="shared" si="11"/>
        <v>0.55310000000000059</v>
      </c>
      <c r="H387" s="46"/>
      <c r="I387" s="88">
        <v>40.4</v>
      </c>
      <c r="J387" s="92"/>
      <c r="K387" s="112">
        <f t="shared" si="12"/>
        <v>0</v>
      </c>
    </row>
    <row r="388" spans="1:12" ht="16.5" thickBot="1" x14ac:dyDescent="0.3">
      <c r="A388" s="83" t="s">
        <v>402</v>
      </c>
      <c r="B388" s="83"/>
      <c r="C388" s="83" t="s">
        <v>924</v>
      </c>
      <c r="D388" s="83" t="s">
        <v>564</v>
      </c>
      <c r="E388" s="60">
        <v>4.2427000000000001</v>
      </c>
      <c r="F388" s="83">
        <v>4.2427000000000001</v>
      </c>
      <c r="G388" s="80">
        <f t="shared" si="11"/>
        <v>0</v>
      </c>
      <c r="H388" s="46">
        <f>I388*0.010595</f>
        <v>0.41426450000000004</v>
      </c>
      <c r="I388" s="88">
        <v>39.1</v>
      </c>
      <c r="J388" s="92"/>
      <c r="K388" s="112">
        <f t="shared" si="12"/>
        <v>0</v>
      </c>
    </row>
    <row r="389" spans="1:12" ht="16.5" thickBot="1" x14ac:dyDescent="0.3">
      <c r="A389" s="50" t="s">
        <v>402</v>
      </c>
      <c r="B389" s="50"/>
      <c r="C389" s="50" t="s">
        <v>924</v>
      </c>
      <c r="D389" s="50" t="s">
        <v>564</v>
      </c>
      <c r="E389" s="73">
        <v>4.2427000000000001</v>
      </c>
      <c r="F389" s="78">
        <v>4.2427000000000001</v>
      </c>
      <c r="G389" s="78">
        <f t="shared" si="11"/>
        <v>0</v>
      </c>
      <c r="H389" s="69"/>
      <c r="I389" s="88"/>
      <c r="J389" s="92"/>
      <c r="K389" s="112">
        <f t="shared" si="12"/>
        <v>0</v>
      </c>
    </row>
    <row r="390" spans="1:12" ht="16.5" thickBot="1" x14ac:dyDescent="0.3">
      <c r="A390" s="83" t="s">
        <v>403</v>
      </c>
      <c r="B390" s="83"/>
      <c r="C390" s="83" t="s">
        <v>925</v>
      </c>
      <c r="D390" s="83" t="s">
        <v>564</v>
      </c>
      <c r="E390" s="60">
        <v>6.3861999999999997</v>
      </c>
      <c r="F390" s="83">
        <v>6.6665000000000001</v>
      </c>
      <c r="G390" s="72">
        <f t="shared" si="11"/>
        <v>0.28030000000000044</v>
      </c>
      <c r="H390" s="46"/>
      <c r="I390" s="88">
        <v>68.599999999999994</v>
      </c>
      <c r="J390" s="92">
        <v>-2.0184000000000002</v>
      </c>
      <c r="K390" s="112">
        <f t="shared" si="12"/>
        <v>2.0184000000000002</v>
      </c>
      <c r="L390" s="113">
        <f>K390*E572</f>
        <v>4778.3197920000002</v>
      </c>
    </row>
    <row r="391" spans="1:12" ht="27" customHeight="1" thickBot="1" x14ac:dyDescent="0.3">
      <c r="A391" s="83" t="s">
        <v>404</v>
      </c>
      <c r="B391" s="83"/>
      <c r="C391" s="83" t="s">
        <v>926</v>
      </c>
      <c r="D391" s="83" t="s">
        <v>564</v>
      </c>
      <c r="E391" s="60">
        <v>3.1282999999999999</v>
      </c>
      <c r="F391" s="83">
        <v>3.5171999999999999</v>
      </c>
      <c r="G391" s="72">
        <f t="shared" si="11"/>
        <v>0.38890000000000002</v>
      </c>
      <c r="H391" s="46"/>
      <c r="I391" s="88">
        <v>37.700000000000003</v>
      </c>
      <c r="J391" s="92"/>
      <c r="K391" s="112">
        <f t="shared" si="12"/>
        <v>0</v>
      </c>
    </row>
    <row r="392" spans="1:12" ht="16.5" thickBot="1" x14ac:dyDescent="0.3">
      <c r="A392" s="83" t="s">
        <v>405</v>
      </c>
      <c r="B392" s="83"/>
      <c r="C392" s="83" t="s">
        <v>927</v>
      </c>
      <c r="D392" s="83" t="s">
        <v>564</v>
      </c>
      <c r="E392" s="60">
        <v>6.5378999999999996</v>
      </c>
      <c r="F392" s="83">
        <v>7.234</v>
      </c>
      <c r="G392" s="72">
        <f t="shared" si="11"/>
        <v>0.69610000000000039</v>
      </c>
      <c r="H392" s="46"/>
      <c r="I392" s="88">
        <v>58.1</v>
      </c>
      <c r="J392" s="92"/>
      <c r="K392" s="112">
        <f t="shared" si="12"/>
        <v>0</v>
      </c>
    </row>
    <row r="393" spans="1:12" ht="21" customHeight="1" thickBot="1" x14ac:dyDescent="0.3">
      <c r="A393" s="83" t="s">
        <v>406</v>
      </c>
      <c r="B393" s="83"/>
      <c r="C393" s="83" t="s">
        <v>928</v>
      </c>
      <c r="D393" s="83" t="s">
        <v>564</v>
      </c>
      <c r="E393" s="60">
        <v>4.3583999999999996</v>
      </c>
      <c r="F393" s="83">
        <v>4.9869000000000003</v>
      </c>
      <c r="G393" s="72">
        <f t="shared" si="11"/>
        <v>0.62850000000000072</v>
      </c>
      <c r="H393" s="46"/>
      <c r="I393" s="88">
        <v>40.5</v>
      </c>
      <c r="J393" s="92"/>
      <c r="K393" s="112">
        <f t="shared" si="12"/>
        <v>0</v>
      </c>
    </row>
    <row r="394" spans="1:12" ht="24.75" customHeight="1" thickBot="1" x14ac:dyDescent="0.3">
      <c r="A394" s="83" t="s">
        <v>407</v>
      </c>
      <c r="B394" s="83"/>
      <c r="C394" s="83" t="s">
        <v>929</v>
      </c>
      <c r="D394" s="83" t="s">
        <v>564</v>
      </c>
      <c r="E394" s="60">
        <v>4.6782000000000004</v>
      </c>
      <c r="F394" s="83">
        <v>5.2453000000000003</v>
      </c>
      <c r="G394" s="72">
        <f t="shared" si="11"/>
        <v>0.56709999999999994</v>
      </c>
      <c r="H394" s="46"/>
      <c r="I394" s="88">
        <v>39.1</v>
      </c>
      <c r="J394" s="92"/>
      <c r="K394" s="112">
        <f t="shared" si="12"/>
        <v>0</v>
      </c>
    </row>
    <row r="395" spans="1:12" ht="16.5" thickBot="1" x14ac:dyDescent="0.3">
      <c r="A395" s="83" t="s">
        <v>408</v>
      </c>
      <c r="B395" s="83"/>
      <c r="C395" s="83" t="s">
        <v>930</v>
      </c>
      <c r="D395" s="83" t="s">
        <v>564</v>
      </c>
      <c r="E395" s="60">
        <v>7.3872</v>
      </c>
      <c r="F395" s="83">
        <v>7.4438000000000004</v>
      </c>
      <c r="G395" s="72">
        <f t="shared" si="11"/>
        <v>5.6600000000000428E-2</v>
      </c>
      <c r="H395" s="46"/>
      <c r="I395" s="88">
        <v>68.8</v>
      </c>
      <c r="J395" s="92"/>
      <c r="K395" s="112">
        <f t="shared" si="12"/>
        <v>0</v>
      </c>
    </row>
    <row r="396" spans="1:12" ht="29.25" customHeight="1" thickBot="1" x14ac:dyDescent="0.3">
      <c r="A396" s="83" t="s">
        <v>409</v>
      </c>
      <c r="B396" s="83"/>
      <c r="C396" s="83" t="s">
        <v>931</v>
      </c>
      <c r="D396" s="83" t="s">
        <v>564</v>
      </c>
      <c r="E396" s="61">
        <v>4.2709999999999999</v>
      </c>
      <c r="F396" s="83">
        <v>4.7564000000000002</v>
      </c>
      <c r="G396" s="72">
        <f t="shared" si="11"/>
        <v>0.48540000000000028</v>
      </c>
      <c r="H396" s="46"/>
      <c r="I396" s="88">
        <v>37.700000000000003</v>
      </c>
      <c r="J396" s="92"/>
      <c r="K396" s="112">
        <f t="shared" si="12"/>
        <v>0</v>
      </c>
    </row>
    <row r="397" spans="1:12" ht="16.5" thickBot="1" x14ac:dyDescent="0.3">
      <c r="A397" s="83" t="s">
        <v>410</v>
      </c>
      <c r="B397" s="83"/>
      <c r="C397" s="83" t="s">
        <v>932</v>
      </c>
      <c r="D397" s="83" t="s">
        <v>564</v>
      </c>
      <c r="E397" s="60">
        <v>4.8822999999999999</v>
      </c>
      <c r="F397" s="83">
        <v>5.7786</v>
      </c>
      <c r="G397" s="72">
        <f t="shared" si="11"/>
        <v>0.8963000000000001</v>
      </c>
      <c r="H397" s="46"/>
      <c r="I397" s="88">
        <v>58.1</v>
      </c>
      <c r="J397" s="92"/>
      <c r="K397" s="112">
        <f t="shared" si="12"/>
        <v>0</v>
      </c>
    </row>
    <row r="398" spans="1:12" ht="16.5" thickBot="1" x14ac:dyDescent="0.3">
      <c r="A398" s="83" t="s">
        <v>411</v>
      </c>
      <c r="B398" s="83"/>
      <c r="C398" s="83" t="s">
        <v>933</v>
      </c>
      <c r="D398" s="83" t="s">
        <v>564</v>
      </c>
      <c r="E398" s="60">
        <v>3.7543000000000002</v>
      </c>
      <c r="F398" s="51">
        <v>3.5779000000000001</v>
      </c>
      <c r="G398" s="95">
        <f t="shared" ref="G398:G461" si="13">F398-E398</f>
        <v>-0.17640000000000011</v>
      </c>
      <c r="H398" s="46"/>
      <c r="I398" s="88">
        <v>40.200000000000003</v>
      </c>
      <c r="J398" s="92"/>
      <c r="K398" s="112">
        <f t="shared" si="12"/>
        <v>0</v>
      </c>
    </row>
    <row r="399" spans="1:12" ht="16.5" thickBot="1" x14ac:dyDescent="0.3">
      <c r="A399" s="83" t="s">
        <v>412</v>
      </c>
      <c r="B399" s="83"/>
      <c r="C399" s="83" t="s">
        <v>934</v>
      </c>
      <c r="D399" s="83" t="s">
        <v>564</v>
      </c>
      <c r="E399" s="60">
        <v>4.4652000000000003</v>
      </c>
      <c r="F399" s="83">
        <v>4.9786000000000001</v>
      </c>
      <c r="G399" s="72">
        <f t="shared" si="13"/>
        <v>0.51339999999999986</v>
      </c>
      <c r="H399" s="46"/>
      <c r="I399" s="88">
        <v>39.1</v>
      </c>
      <c r="J399" s="92"/>
      <c r="K399" s="112">
        <f t="shared" si="12"/>
        <v>0</v>
      </c>
    </row>
    <row r="400" spans="1:12" ht="16.5" thickBot="1" x14ac:dyDescent="0.3">
      <c r="A400" s="83" t="s">
        <v>413</v>
      </c>
      <c r="B400" s="83"/>
      <c r="C400" s="83" t="s">
        <v>1069</v>
      </c>
      <c r="D400" s="83" t="s">
        <v>564</v>
      </c>
      <c r="E400" s="60">
        <v>1.5842000000000001</v>
      </c>
      <c r="F400" s="83">
        <v>1.7670999999999999</v>
      </c>
      <c r="G400" s="72">
        <f t="shared" si="13"/>
        <v>0.18289999999999984</v>
      </c>
      <c r="H400" s="46"/>
      <c r="I400" s="88">
        <v>68.900000000000006</v>
      </c>
      <c r="J400" s="92"/>
      <c r="K400" s="112">
        <f t="shared" si="12"/>
        <v>0</v>
      </c>
    </row>
    <row r="401" spans="1:11" ht="16.5" thickBot="1" x14ac:dyDescent="0.3">
      <c r="A401" s="83" t="s">
        <v>414</v>
      </c>
      <c r="B401" s="83"/>
      <c r="C401" s="83" t="s">
        <v>935</v>
      </c>
      <c r="D401" s="83" t="s">
        <v>564</v>
      </c>
      <c r="E401" s="60">
        <v>3.7452999999999999</v>
      </c>
      <c r="F401" s="83">
        <v>3.9874000000000001</v>
      </c>
      <c r="G401" s="72">
        <f t="shared" si="13"/>
        <v>0.2421000000000002</v>
      </c>
      <c r="H401" s="46"/>
      <c r="I401" s="88">
        <v>37.700000000000003</v>
      </c>
      <c r="J401" s="92"/>
      <c r="K401" s="112">
        <f t="shared" si="12"/>
        <v>0</v>
      </c>
    </row>
    <row r="402" spans="1:11" ht="16.5" thickBot="1" x14ac:dyDescent="0.3">
      <c r="A402" s="83" t="s">
        <v>415</v>
      </c>
      <c r="B402" s="83"/>
      <c r="C402" s="83" t="s">
        <v>936</v>
      </c>
      <c r="D402" s="83" t="s">
        <v>564</v>
      </c>
      <c r="E402" s="60">
        <v>5.5416999999999996</v>
      </c>
      <c r="F402" s="83">
        <v>6.3112000000000004</v>
      </c>
      <c r="G402" s="72">
        <f t="shared" si="13"/>
        <v>0.76950000000000074</v>
      </c>
      <c r="H402" s="46"/>
      <c r="I402" s="33">
        <v>58</v>
      </c>
      <c r="J402" s="92"/>
      <c r="K402" s="112">
        <f t="shared" si="12"/>
        <v>0</v>
      </c>
    </row>
    <row r="403" spans="1:11" ht="16.5" thickBot="1" x14ac:dyDescent="0.3">
      <c r="A403" s="83" t="s">
        <v>416</v>
      </c>
      <c r="B403" s="83"/>
      <c r="C403" s="83" t="s">
        <v>937</v>
      </c>
      <c r="D403" s="83" t="s">
        <v>564</v>
      </c>
      <c r="E403" s="60">
        <v>3.5426000000000002</v>
      </c>
      <c r="F403" s="83">
        <v>3.9689999999999999</v>
      </c>
      <c r="G403" s="72">
        <f t="shared" si="13"/>
        <v>0.42639999999999967</v>
      </c>
      <c r="H403" s="46"/>
      <c r="I403" s="88">
        <v>40.200000000000003</v>
      </c>
      <c r="J403" s="92"/>
      <c r="K403" s="112">
        <f t="shared" si="12"/>
        <v>0</v>
      </c>
    </row>
    <row r="404" spans="1:11" ht="30.75" customHeight="1" thickBot="1" x14ac:dyDescent="0.3">
      <c r="A404" s="50" t="s">
        <v>416</v>
      </c>
      <c r="B404" s="50"/>
      <c r="C404" s="50" t="s">
        <v>937</v>
      </c>
      <c r="D404" s="50" t="s">
        <v>564</v>
      </c>
      <c r="E404" s="73">
        <v>3.5426000000000002</v>
      </c>
      <c r="F404" s="78">
        <v>3.5426000000000002</v>
      </c>
      <c r="G404" s="78">
        <f t="shared" si="13"/>
        <v>0</v>
      </c>
      <c r="H404" s="69"/>
      <c r="I404" s="88"/>
      <c r="J404" s="92"/>
      <c r="K404" s="112">
        <f t="shared" si="12"/>
        <v>0</v>
      </c>
    </row>
    <row r="405" spans="1:11" ht="24" customHeight="1" thickBot="1" x14ac:dyDescent="0.3">
      <c r="A405" s="83" t="s">
        <v>417</v>
      </c>
      <c r="B405" s="83"/>
      <c r="C405" s="83" t="s">
        <v>938</v>
      </c>
      <c r="D405" s="83" t="s">
        <v>564</v>
      </c>
      <c r="E405" s="60">
        <v>4.5758000000000001</v>
      </c>
      <c r="F405" s="83">
        <v>5.0987999999999998</v>
      </c>
      <c r="G405" s="72">
        <f t="shared" si="13"/>
        <v>0.52299999999999969</v>
      </c>
      <c r="H405" s="46"/>
      <c r="I405" s="88">
        <v>39.200000000000003</v>
      </c>
      <c r="J405" s="92"/>
      <c r="K405" s="112">
        <f t="shared" si="12"/>
        <v>0</v>
      </c>
    </row>
    <row r="406" spans="1:11" ht="26.25" customHeight="1" thickBot="1" x14ac:dyDescent="0.3">
      <c r="A406" s="83" t="s">
        <v>418</v>
      </c>
      <c r="B406" s="83"/>
      <c r="C406" s="83" t="s">
        <v>939</v>
      </c>
      <c r="D406" s="83" t="s">
        <v>564</v>
      </c>
      <c r="E406" s="60">
        <v>7.6672000000000002</v>
      </c>
      <c r="F406" s="83">
        <v>8.5665999999999993</v>
      </c>
      <c r="G406" s="72">
        <f t="shared" si="13"/>
        <v>0.89939999999999909</v>
      </c>
      <c r="H406" s="46"/>
      <c r="I406" s="88">
        <v>68.599999999999994</v>
      </c>
      <c r="J406" s="92"/>
      <c r="K406" s="112">
        <f t="shared" si="12"/>
        <v>0</v>
      </c>
    </row>
    <row r="407" spans="1:11" ht="16.5" thickBot="1" x14ac:dyDescent="0.3">
      <c r="A407" s="83" t="s">
        <v>419</v>
      </c>
      <c r="B407" s="83"/>
      <c r="C407" s="83" t="s">
        <v>940</v>
      </c>
      <c r="D407" s="83" t="s">
        <v>564</v>
      </c>
      <c r="E407" s="60">
        <v>3.4051</v>
      </c>
      <c r="F407" s="83">
        <v>3.4051</v>
      </c>
      <c r="G407" s="80">
        <f t="shared" si="13"/>
        <v>0</v>
      </c>
      <c r="H407" s="46">
        <f>I407*0.010595</f>
        <v>0.39625300000000002</v>
      </c>
      <c r="I407" s="88">
        <v>37.4</v>
      </c>
      <c r="J407" s="92"/>
      <c r="K407" s="112">
        <f t="shared" si="12"/>
        <v>0</v>
      </c>
    </row>
    <row r="408" spans="1:11" ht="16.5" thickBot="1" x14ac:dyDescent="0.3">
      <c r="A408" s="83" t="s">
        <v>420</v>
      </c>
      <c r="B408" s="83"/>
      <c r="C408" s="83" t="s">
        <v>941</v>
      </c>
      <c r="D408" s="83" t="s">
        <v>564</v>
      </c>
      <c r="E408" s="60">
        <v>6.8768000000000002</v>
      </c>
      <c r="F408" s="83">
        <v>7.5551000000000004</v>
      </c>
      <c r="G408" s="72">
        <f t="shared" si="13"/>
        <v>0.67830000000000013</v>
      </c>
      <c r="H408" s="46"/>
      <c r="I408" s="33">
        <v>58</v>
      </c>
      <c r="J408" s="92"/>
      <c r="K408" s="112">
        <f t="shared" si="12"/>
        <v>0</v>
      </c>
    </row>
    <row r="409" spans="1:11" ht="16.5" thickBot="1" x14ac:dyDescent="0.3">
      <c r="A409" s="83" t="s">
        <v>421</v>
      </c>
      <c r="B409" s="83"/>
      <c r="C409" s="83"/>
      <c r="D409" s="83"/>
      <c r="E409" s="25">
        <v>0.87209999999999999</v>
      </c>
      <c r="F409" s="83">
        <v>0.87209999999999999</v>
      </c>
      <c r="G409" s="80">
        <f t="shared" si="13"/>
        <v>0</v>
      </c>
      <c r="H409" s="46">
        <f>I409*0.010595</f>
        <v>0.4248595</v>
      </c>
      <c r="I409" s="88">
        <v>40.1</v>
      </c>
      <c r="J409" s="92"/>
      <c r="K409" s="112">
        <f t="shared" si="12"/>
        <v>0</v>
      </c>
    </row>
    <row r="410" spans="1:11" ht="16.5" thickBot="1" x14ac:dyDescent="0.3">
      <c r="A410" s="83" t="s">
        <v>422</v>
      </c>
      <c r="B410" s="83"/>
      <c r="C410" s="83" t="s">
        <v>942</v>
      </c>
      <c r="D410" s="83" t="s">
        <v>564</v>
      </c>
      <c r="E410" s="60">
        <v>4.1604000000000001</v>
      </c>
      <c r="F410" s="83">
        <v>4.6189999999999998</v>
      </c>
      <c r="G410" s="72">
        <f t="shared" si="13"/>
        <v>0.45859999999999967</v>
      </c>
      <c r="H410" s="46"/>
      <c r="I410" s="88">
        <v>39.200000000000003</v>
      </c>
      <c r="J410" s="92"/>
      <c r="K410" s="112">
        <f t="shared" si="12"/>
        <v>0</v>
      </c>
    </row>
    <row r="411" spans="1:11" ht="16.5" thickBot="1" x14ac:dyDescent="0.3">
      <c r="A411" s="83" t="s">
        <v>423</v>
      </c>
      <c r="B411" s="83"/>
      <c r="C411" s="83" t="s">
        <v>943</v>
      </c>
      <c r="D411" s="83" t="s">
        <v>564</v>
      </c>
      <c r="E411" s="60">
        <v>7.4473000000000003</v>
      </c>
      <c r="F411" s="83">
        <v>8.1656999999999993</v>
      </c>
      <c r="G411" s="72">
        <f t="shared" si="13"/>
        <v>0.71839999999999904</v>
      </c>
      <c r="H411" s="46"/>
      <c r="I411" s="33">
        <v>69</v>
      </c>
      <c r="J411" s="92"/>
      <c r="K411" s="112">
        <f t="shared" si="12"/>
        <v>0</v>
      </c>
    </row>
    <row r="412" spans="1:11" ht="16.5" thickBot="1" x14ac:dyDescent="0.3">
      <c r="A412" s="83" t="s">
        <v>424</v>
      </c>
      <c r="B412" s="83"/>
      <c r="C412" s="83" t="s">
        <v>944</v>
      </c>
      <c r="D412" s="83" t="s">
        <v>564</v>
      </c>
      <c r="E412" s="60">
        <v>4.2512999999999996</v>
      </c>
      <c r="F412" s="83">
        <v>4.6932999999999998</v>
      </c>
      <c r="G412" s="72">
        <f t="shared" si="13"/>
        <v>0.44200000000000017</v>
      </c>
      <c r="H412" s="46"/>
      <c r="I412" s="88">
        <v>37.700000000000003</v>
      </c>
      <c r="J412" s="92"/>
      <c r="K412" s="112">
        <f t="shared" si="12"/>
        <v>0</v>
      </c>
    </row>
    <row r="413" spans="1:11" ht="16.5" thickBot="1" x14ac:dyDescent="0.3">
      <c r="A413" s="83" t="s">
        <v>425</v>
      </c>
      <c r="B413" s="83"/>
      <c r="C413" s="83" t="s">
        <v>945</v>
      </c>
      <c r="D413" s="83" t="s">
        <v>564</v>
      </c>
      <c r="E413" s="60">
        <v>7.3074000000000003</v>
      </c>
      <c r="F413" s="83">
        <v>8.0329999999999995</v>
      </c>
      <c r="G413" s="72">
        <f t="shared" si="13"/>
        <v>0.72559999999999913</v>
      </c>
      <c r="H413" s="46"/>
      <c r="I413" s="88">
        <v>58.1</v>
      </c>
      <c r="J413" s="92"/>
      <c r="K413" s="112">
        <f t="shared" si="12"/>
        <v>0</v>
      </c>
    </row>
    <row r="414" spans="1:11" ht="16.5" thickBot="1" x14ac:dyDescent="0.3">
      <c r="A414" s="83" t="s">
        <v>426</v>
      </c>
      <c r="B414" s="83"/>
      <c r="C414" s="83" t="s">
        <v>946</v>
      </c>
      <c r="D414" s="83" t="s">
        <v>564</v>
      </c>
      <c r="E414" s="60">
        <v>4.5933999999999999</v>
      </c>
      <c r="F414" s="83">
        <v>5.0351999999999997</v>
      </c>
      <c r="G414" s="72">
        <f t="shared" si="13"/>
        <v>0.44179999999999975</v>
      </c>
      <c r="H414" s="46"/>
      <c r="I414" s="88">
        <v>40.1</v>
      </c>
      <c r="J414" s="92"/>
      <c r="K414" s="112">
        <f t="shared" si="12"/>
        <v>0</v>
      </c>
    </row>
    <row r="415" spans="1:11" ht="16.5" thickBot="1" x14ac:dyDescent="0.3">
      <c r="A415" s="83" t="s">
        <v>427</v>
      </c>
      <c r="B415" s="83"/>
      <c r="C415" s="83" t="s">
        <v>947</v>
      </c>
      <c r="D415" s="83" t="s">
        <v>564</v>
      </c>
      <c r="E415" s="61">
        <v>3.4239999999999999</v>
      </c>
      <c r="F415" s="83">
        <v>3.8439999999999999</v>
      </c>
      <c r="G415" s="72">
        <f t="shared" si="13"/>
        <v>0.41999999999999993</v>
      </c>
      <c r="H415" s="46"/>
      <c r="I415" s="88">
        <v>39.1</v>
      </c>
      <c r="J415" s="92"/>
      <c r="K415" s="112">
        <f t="shared" si="12"/>
        <v>0</v>
      </c>
    </row>
    <row r="416" spans="1:11" ht="16.5" thickBot="1" x14ac:dyDescent="0.3">
      <c r="A416" s="83" t="s">
        <v>428</v>
      </c>
      <c r="B416" s="83"/>
      <c r="C416" s="83" t="s">
        <v>948</v>
      </c>
      <c r="D416" s="83" t="s">
        <v>564</v>
      </c>
      <c r="E416" s="60">
        <v>6.9928999999999997</v>
      </c>
      <c r="F416" s="83">
        <v>8.0510999999999999</v>
      </c>
      <c r="G416" s="72">
        <f t="shared" si="13"/>
        <v>1.0582000000000003</v>
      </c>
      <c r="H416" s="46"/>
      <c r="I416" s="88">
        <v>68.599999999999994</v>
      </c>
      <c r="J416" s="92"/>
      <c r="K416" s="112">
        <f t="shared" si="12"/>
        <v>0</v>
      </c>
    </row>
    <row r="417" spans="1:11" ht="16.5" thickBot="1" x14ac:dyDescent="0.3">
      <c r="A417" s="83" t="s">
        <v>429</v>
      </c>
      <c r="B417" s="83"/>
      <c r="C417" s="83" t="s">
        <v>949</v>
      </c>
      <c r="D417" s="83" t="s">
        <v>564</v>
      </c>
      <c r="E417" s="60">
        <v>3.2355999999999998</v>
      </c>
      <c r="F417" s="83">
        <v>3.2355999999999998</v>
      </c>
      <c r="G417" s="80">
        <f t="shared" si="13"/>
        <v>0</v>
      </c>
      <c r="H417" s="46">
        <f>I417*0.010595</f>
        <v>0.40049099999999999</v>
      </c>
      <c r="I417" s="88">
        <v>37.799999999999997</v>
      </c>
      <c r="J417" s="92"/>
      <c r="K417" s="112">
        <f t="shared" si="12"/>
        <v>0</v>
      </c>
    </row>
    <row r="418" spans="1:11" ht="16.5" thickBot="1" x14ac:dyDescent="0.3">
      <c r="A418" s="83" t="s">
        <v>430</v>
      </c>
      <c r="B418" s="83"/>
      <c r="C418" s="83" t="s">
        <v>950</v>
      </c>
      <c r="D418" s="83" t="s">
        <v>564</v>
      </c>
      <c r="E418" s="60">
        <v>7.0194000000000001</v>
      </c>
      <c r="F418" s="83">
        <v>7.8567999999999998</v>
      </c>
      <c r="G418" s="72">
        <f t="shared" si="13"/>
        <v>0.8373999999999997</v>
      </c>
      <c r="H418" s="46"/>
      <c r="I418" s="88">
        <v>58.1</v>
      </c>
      <c r="J418" s="92"/>
      <c r="K418" s="112">
        <f t="shared" si="12"/>
        <v>0</v>
      </c>
    </row>
    <row r="419" spans="1:11" ht="27.75" customHeight="1" thickBot="1" x14ac:dyDescent="0.3">
      <c r="A419" s="83" t="s">
        <v>431</v>
      </c>
      <c r="B419" s="83"/>
      <c r="C419" s="83" t="s">
        <v>951</v>
      </c>
      <c r="D419" s="83" t="s">
        <v>564</v>
      </c>
      <c r="E419" s="60">
        <v>4.4062000000000001</v>
      </c>
      <c r="F419" s="83">
        <v>4.7389000000000001</v>
      </c>
      <c r="G419" s="72">
        <f t="shared" si="13"/>
        <v>0.3327</v>
      </c>
      <c r="H419" s="46"/>
      <c r="I419" s="33">
        <v>40</v>
      </c>
      <c r="J419" s="92"/>
      <c r="K419" s="112">
        <f t="shared" si="12"/>
        <v>0</v>
      </c>
    </row>
    <row r="420" spans="1:11" ht="16.5" thickBot="1" x14ac:dyDescent="0.3">
      <c r="A420" s="50" t="s">
        <v>432</v>
      </c>
      <c r="B420" s="50"/>
      <c r="C420" s="50" t="s">
        <v>952</v>
      </c>
      <c r="D420" s="50" t="s">
        <v>564</v>
      </c>
      <c r="E420" s="75">
        <v>4.2060000000000004</v>
      </c>
      <c r="F420" s="96">
        <v>4.2060000000000004</v>
      </c>
      <c r="G420" s="78">
        <f t="shared" si="13"/>
        <v>0</v>
      </c>
      <c r="H420" s="69"/>
      <c r="I420" s="33"/>
      <c r="J420" s="92"/>
      <c r="K420" s="112">
        <f t="shared" si="12"/>
        <v>0</v>
      </c>
    </row>
    <row r="421" spans="1:11" ht="24.75" customHeight="1" thickBot="1" x14ac:dyDescent="0.3">
      <c r="A421" s="83" t="s">
        <v>432</v>
      </c>
      <c r="B421" s="83"/>
      <c r="C421" s="83" t="s">
        <v>952</v>
      </c>
      <c r="D421" s="83" t="s">
        <v>564</v>
      </c>
      <c r="E421" s="61">
        <v>4.2060000000000004</v>
      </c>
      <c r="F421" s="83">
        <v>4.7392000000000003</v>
      </c>
      <c r="G421" s="72">
        <f t="shared" si="13"/>
        <v>0.5331999999999999</v>
      </c>
      <c r="H421" s="46"/>
      <c r="I421" s="33">
        <v>39</v>
      </c>
      <c r="J421" s="92"/>
      <c r="K421" s="112">
        <f t="shared" si="12"/>
        <v>0</v>
      </c>
    </row>
    <row r="422" spans="1:11" ht="24.75" customHeight="1" thickBot="1" x14ac:dyDescent="0.3">
      <c r="A422" s="83" t="s">
        <v>433</v>
      </c>
      <c r="B422" s="83"/>
      <c r="C422" s="83"/>
      <c r="D422" s="83"/>
      <c r="E422" s="25">
        <v>5.0361000000000002</v>
      </c>
      <c r="F422" s="83">
        <v>5.0361000000000002</v>
      </c>
      <c r="G422" s="80">
        <f t="shared" si="13"/>
        <v>0</v>
      </c>
      <c r="H422" s="46">
        <f>I422*0.010595</f>
        <v>0.72787650000000004</v>
      </c>
      <c r="I422" s="88">
        <v>68.7</v>
      </c>
      <c r="J422" s="92"/>
      <c r="K422" s="112">
        <f t="shared" si="12"/>
        <v>0</v>
      </c>
    </row>
    <row r="423" spans="1:11" ht="16.5" thickBot="1" x14ac:dyDescent="0.3">
      <c r="A423" s="83" t="s">
        <v>434</v>
      </c>
      <c r="B423" s="83"/>
      <c r="C423" s="83" t="s">
        <v>953</v>
      </c>
      <c r="D423" s="83" t="s">
        <v>564</v>
      </c>
      <c r="E423" s="60">
        <v>3.2606000000000002</v>
      </c>
      <c r="F423" s="83">
        <v>3.5131999999999999</v>
      </c>
      <c r="G423" s="72">
        <f t="shared" si="13"/>
        <v>0.25259999999999971</v>
      </c>
      <c r="H423" s="46"/>
      <c r="I423" s="88">
        <v>37.6</v>
      </c>
      <c r="J423" s="92"/>
      <c r="K423" s="112">
        <f t="shared" si="12"/>
        <v>0</v>
      </c>
    </row>
    <row r="424" spans="1:11" ht="27" customHeight="1" thickBot="1" x14ac:dyDescent="0.3">
      <c r="A424" s="83" t="s">
        <v>435</v>
      </c>
      <c r="B424" s="83"/>
      <c r="C424" s="83" t="s">
        <v>954</v>
      </c>
      <c r="D424" s="83" t="s">
        <v>564</v>
      </c>
      <c r="E424" s="60">
        <v>6.1661999999999999</v>
      </c>
      <c r="F424" s="83">
        <v>6.9203999999999999</v>
      </c>
      <c r="G424" s="72">
        <f t="shared" si="13"/>
        <v>0.75419999999999998</v>
      </c>
      <c r="H424" s="46"/>
      <c r="I424" s="88">
        <v>58.1</v>
      </c>
      <c r="J424" s="92"/>
      <c r="K424" s="112">
        <f t="shared" ref="K424:K487" si="14">-J424</f>
        <v>0</v>
      </c>
    </row>
    <row r="425" spans="1:11" ht="16.5" thickBot="1" x14ac:dyDescent="0.3">
      <c r="A425" s="83" t="s">
        <v>436</v>
      </c>
      <c r="B425" s="83"/>
      <c r="C425" s="83"/>
      <c r="D425" s="83"/>
      <c r="E425" s="25">
        <v>1.2957000000000001</v>
      </c>
      <c r="F425" s="83">
        <v>1.2957000000000001</v>
      </c>
      <c r="G425" s="80">
        <f t="shared" si="13"/>
        <v>0</v>
      </c>
      <c r="H425" s="46">
        <f>I425*0.010595</f>
        <v>0.4248595</v>
      </c>
      <c r="I425" s="88">
        <v>40.1</v>
      </c>
      <c r="J425" s="92"/>
      <c r="K425" s="112">
        <f t="shared" si="14"/>
        <v>0</v>
      </c>
    </row>
    <row r="426" spans="1:11" ht="16.5" thickBot="1" x14ac:dyDescent="0.3">
      <c r="A426" s="83" t="s">
        <v>437</v>
      </c>
      <c r="B426" s="83"/>
      <c r="C426" s="83" t="s">
        <v>955</v>
      </c>
      <c r="D426" s="83" t="s">
        <v>564</v>
      </c>
      <c r="E426" s="60">
        <v>4.3830999999999998</v>
      </c>
      <c r="F426" s="83">
        <v>4.5964999999999998</v>
      </c>
      <c r="G426" s="72">
        <f t="shared" si="13"/>
        <v>0.21340000000000003</v>
      </c>
      <c r="H426" s="46"/>
      <c r="I426" s="88">
        <v>38.9</v>
      </c>
      <c r="J426" s="92"/>
      <c r="K426" s="112">
        <f t="shared" si="14"/>
        <v>0</v>
      </c>
    </row>
    <row r="427" spans="1:11" ht="16.5" thickBot="1" x14ac:dyDescent="0.3">
      <c r="A427" s="83" t="s">
        <v>438</v>
      </c>
      <c r="B427" s="83"/>
      <c r="C427" s="83" t="s">
        <v>956</v>
      </c>
      <c r="D427" s="83" t="s">
        <v>564</v>
      </c>
      <c r="E427" s="60">
        <v>2.3769</v>
      </c>
      <c r="F427" s="83">
        <v>2.9437000000000002</v>
      </c>
      <c r="G427" s="72">
        <f t="shared" si="13"/>
        <v>0.56680000000000019</v>
      </c>
      <c r="H427" s="46"/>
      <c r="I427" s="88">
        <v>68.599999999999994</v>
      </c>
      <c r="J427" s="92"/>
      <c r="K427" s="112">
        <f t="shared" si="14"/>
        <v>0</v>
      </c>
    </row>
    <row r="428" spans="1:11" ht="16.5" thickBot="1" x14ac:dyDescent="0.3">
      <c r="A428" s="83" t="s">
        <v>439</v>
      </c>
      <c r="B428" s="83"/>
      <c r="C428" s="83" t="s">
        <v>957</v>
      </c>
      <c r="D428" s="83" t="s">
        <v>564</v>
      </c>
      <c r="E428" s="61">
        <v>1.4650000000000001</v>
      </c>
      <c r="F428" s="83">
        <v>1.708</v>
      </c>
      <c r="G428" s="72">
        <f t="shared" si="13"/>
        <v>0.24299999999999988</v>
      </c>
      <c r="H428" s="46"/>
      <c r="I428" s="88">
        <v>37.5</v>
      </c>
      <c r="J428" s="92"/>
      <c r="K428" s="112">
        <f t="shared" si="14"/>
        <v>0</v>
      </c>
    </row>
    <row r="429" spans="1:11" ht="27" customHeight="1" thickBot="1" x14ac:dyDescent="0.3">
      <c r="A429" s="83" t="s">
        <v>440</v>
      </c>
      <c r="B429" s="83"/>
      <c r="C429" s="83" t="s">
        <v>958</v>
      </c>
      <c r="D429" s="83" t="s">
        <v>564</v>
      </c>
      <c r="E429" s="60">
        <v>0.68979999999999997</v>
      </c>
      <c r="F429" s="83">
        <v>0.86960000000000004</v>
      </c>
      <c r="G429" s="72">
        <f t="shared" si="13"/>
        <v>0.17980000000000007</v>
      </c>
      <c r="H429" s="46"/>
      <c r="I429" s="33">
        <v>58</v>
      </c>
      <c r="J429" s="92"/>
      <c r="K429" s="112">
        <f t="shared" si="14"/>
        <v>0</v>
      </c>
    </row>
    <row r="430" spans="1:11" ht="16.5" thickBot="1" x14ac:dyDescent="0.3">
      <c r="A430" s="83" t="s">
        <v>441</v>
      </c>
      <c r="B430" s="83"/>
      <c r="C430" s="83" t="s">
        <v>959</v>
      </c>
      <c r="D430" s="83" t="s">
        <v>564</v>
      </c>
      <c r="E430" s="60">
        <v>1.5102</v>
      </c>
      <c r="F430" s="83">
        <v>1.5102</v>
      </c>
      <c r="G430" s="80">
        <f t="shared" si="13"/>
        <v>0</v>
      </c>
      <c r="H430" s="46">
        <f>I430*0.010595</f>
        <v>0.42380000000000001</v>
      </c>
      <c r="I430" s="33">
        <v>40</v>
      </c>
      <c r="J430" s="92"/>
      <c r="K430" s="112">
        <f t="shared" si="14"/>
        <v>0</v>
      </c>
    </row>
    <row r="431" spans="1:11" ht="16.5" thickBot="1" x14ac:dyDescent="0.3">
      <c r="A431" s="83" t="s">
        <v>442</v>
      </c>
      <c r="B431" s="83"/>
      <c r="C431" s="83" t="s">
        <v>960</v>
      </c>
      <c r="D431" s="83" t="s">
        <v>564</v>
      </c>
      <c r="E431" s="61">
        <v>1.159</v>
      </c>
      <c r="F431" s="83">
        <v>1.3781000000000001</v>
      </c>
      <c r="G431" s="72">
        <f t="shared" si="13"/>
        <v>0.21910000000000007</v>
      </c>
      <c r="H431" s="46"/>
      <c r="I431" s="88">
        <v>39.1</v>
      </c>
      <c r="J431" s="92"/>
      <c r="K431" s="112">
        <f t="shared" si="14"/>
        <v>0</v>
      </c>
    </row>
    <row r="432" spans="1:11" ht="16.5" thickBot="1" x14ac:dyDescent="0.3">
      <c r="A432" s="83" t="s">
        <v>443</v>
      </c>
      <c r="B432" s="83"/>
      <c r="C432" s="83" t="s">
        <v>961</v>
      </c>
      <c r="D432" s="83" t="s">
        <v>564</v>
      </c>
      <c r="E432" s="60">
        <v>10.4907</v>
      </c>
      <c r="F432" s="83">
        <v>11.656000000000001</v>
      </c>
      <c r="G432" s="72">
        <f t="shared" si="13"/>
        <v>1.1653000000000002</v>
      </c>
      <c r="H432" s="46"/>
      <c r="I432" s="88">
        <v>83.2</v>
      </c>
      <c r="J432" s="92"/>
      <c r="K432" s="112">
        <f t="shared" si="14"/>
        <v>0</v>
      </c>
    </row>
    <row r="433" spans="1:11" ht="16.5" thickBot="1" x14ac:dyDescent="0.3">
      <c r="A433" s="83" t="s">
        <v>444</v>
      </c>
      <c r="B433" s="83"/>
      <c r="C433" s="83" t="s">
        <v>962</v>
      </c>
      <c r="D433" s="83" t="s">
        <v>564</v>
      </c>
      <c r="E433" s="60">
        <v>7.1810999999999998</v>
      </c>
      <c r="F433" s="83">
        <v>7.8688000000000002</v>
      </c>
      <c r="G433" s="72">
        <f t="shared" si="13"/>
        <v>0.68770000000000042</v>
      </c>
      <c r="H433" s="46"/>
      <c r="I433" s="88">
        <v>58.4</v>
      </c>
      <c r="J433" s="92"/>
      <c r="K433" s="112">
        <f t="shared" si="14"/>
        <v>0</v>
      </c>
    </row>
    <row r="434" spans="1:11" ht="16.5" thickBot="1" x14ac:dyDescent="0.3">
      <c r="A434" s="83" t="s">
        <v>445</v>
      </c>
      <c r="B434" s="83"/>
      <c r="C434" s="83" t="s">
        <v>963</v>
      </c>
      <c r="D434" s="83" t="s">
        <v>564</v>
      </c>
      <c r="E434" s="60">
        <v>5.0590999999999999</v>
      </c>
      <c r="F434" s="83">
        <v>5.6505999999999998</v>
      </c>
      <c r="G434" s="72">
        <f t="shared" si="13"/>
        <v>0.59149999999999991</v>
      </c>
      <c r="H434" s="46"/>
      <c r="I434" s="88">
        <v>37.6</v>
      </c>
      <c r="J434" s="92"/>
      <c r="K434" s="112">
        <f t="shared" si="14"/>
        <v>0</v>
      </c>
    </row>
    <row r="435" spans="1:11" ht="27" customHeight="1" thickBot="1" x14ac:dyDescent="0.3">
      <c r="A435" s="83" t="s">
        <v>446</v>
      </c>
      <c r="B435" s="83"/>
      <c r="C435" s="83" t="s">
        <v>964</v>
      </c>
      <c r="D435" s="83" t="s">
        <v>564</v>
      </c>
      <c r="E435" s="60">
        <v>7.8028000000000004</v>
      </c>
      <c r="F435" s="83">
        <v>8.5673999999999992</v>
      </c>
      <c r="G435" s="72">
        <f t="shared" si="13"/>
        <v>0.76459999999999884</v>
      </c>
      <c r="H435" s="46"/>
      <c r="I435" s="33">
        <v>53</v>
      </c>
      <c r="J435" s="92"/>
      <c r="K435" s="112">
        <f t="shared" si="14"/>
        <v>0</v>
      </c>
    </row>
    <row r="436" spans="1:11" ht="16.5" thickBot="1" x14ac:dyDescent="0.3">
      <c r="A436" s="83" t="s">
        <v>447</v>
      </c>
      <c r="B436" s="83"/>
      <c r="C436" s="83" t="s">
        <v>965</v>
      </c>
      <c r="D436" s="83" t="s">
        <v>564</v>
      </c>
      <c r="E436" s="60">
        <v>6.2740999999999998</v>
      </c>
      <c r="F436" s="83">
        <v>6.9021999999999997</v>
      </c>
      <c r="G436" s="72">
        <f t="shared" si="13"/>
        <v>0.62809999999999988</v>
      </c>
      <c r="H436" s="46"/>
      <c r="I436" s="33">
        <v>41</v>
      </c>
      <c r="J436" s="92"/>
      <c r="K436" s="112">
        <f t="shared" si="14"/>
        <v>0</v>
      </c>
    </row>
    <row r="437" spans="1:11" ht="16.5" thickBot="1" x14ac:dyDescent="0.3">
      <c r="A437" s="83" t="s">
        <v>448</v>
      </c>
      <c r="B437" s="83"/>
      <c r="C437" s="83" t="s">
        <v>966</v>
      </c>
      <c r="D437" s="83" t="s">
        <v>564</v>
      </c>
      <c r="E437" s="60">
        <v>5.9405000000000001</v>
      </c>
      <c r="F437" s="83">
        <v>6.6074999999999999</v>
      </c>
      <c r="G437" s="72">
        <f t="shared" si="13"/>
        <v>0.66699999999999982</v>
      </c>
      <c r="H437" s="46"/>
      <c r="I437" s="88">
        <v>39.200000000000003</v>
      </c>
      <c r="J437" s="92"/>
      <c r="K437" s="112">
        <f t="shared" si="14"/>
        <v>0</v>
      </c>
    </row>
    <row r="438" spans="1:11" ht="16.5" thickBot="1" x14ac:dyDescent="0.3">
      <c r="A438" s="83" t="s">
        <v>449</v>
      </c>
      <c r="B438" s="83"/>
      <c r="C438" s="83" t="s">
        <v>967</v>
      </c>
      <c r="D438" s="83" t="s">
        <v>564</v>
      </c>
      <c r="E438" s="60">
        <v>10.9671</v>
      </c>
      <c r="F438" s="83">
        <v>12.0924</v>
      </c>
      <c r="G438" s="72">
        <f t="shared" si="13"/>
        <v>1.1252999999999993</v>
      </c>
      <c r="H438" s="46"/>
      <c r="I438" s="33">
        <v>84</v>
      </c>
      <c r="J438" s="92"/>
      <c r="K438" s="112">
        <f t="shared" si="14"/>
        <v>0</v>
      </c>
    </row>
    <row r="439" spans="1:11" ht="25.5" customHeight="1" thickBot="1" x14ac:dyDescent="0.3">
      <c r="A439" s="83" t="s">
        <v>450</v>
      </c>
      <c r="B439" s="83"/>
      <c r="C439" s="83" t="s">
        <v>968</v>
      </c>
      <c r="D439" s="83" t="s">
        <v>564</v>
      </c>
      <c r="E439" s="60">
        <v>7.1687000000000003</v>
      </c>
      <c r="F439" s="83">
        <v>7.8840000000000003</v>
      </c>
      <c r="G439" s="72">
        <f t="shared" si="13"/>
        <v>0.71530000000000005</v>
      </c>
      <c r="H439" s="46"/>
      <c r="I439" s="88">
        <v>57.5</v>
      </c>
      <c r="J439" s="92"/>
      <c r="K439" s="112">
        <f t="shared" si="14"/>
        <v>0</v>
      </c>
    </row>
    <row r="440" spans="1:11" ht="16.5" thickBot="1" x14ac:dyDescent="0.3">
      <c r="A440" s="83" t="s">
        <v>451</v>
      </c>
      <c r="B440" s="83"/>
      <c r="C440" s="83" t="s">
        <v>969</v>
      </c>
      <c r="D440" s="83" t="s">
        <v>564</v>
      </c>
      <c r="E440" s="60">
        <v>4.9866999999999999</v>
      </c>
      <c r="F440" s="83">
        <v>5.3056000000000001</v>
      </c>
      <c r="G440" s="72">
        <f t="shared" si="13"/>
        <v>0.31890000000000018</v>
      </c>
      <c r="H440" s="46"/>
      <c r="I440" s="88">
        <v>37.5</v>
      </c>
      <c r="J440" s="92"/>
      <c r="K440" s="112">
        <f t="shared" si="14"/>
        <v>0</v>
      </c>
    </row>
    <row r="441" spans="1:11" ht="22.5" customHeight="1" thickBot="1" x14ac:dyDescent="0.3">
      <c r="A441" s="83" t="s">
        <v>452</v>
      </c>
      <c r="B441" s="83"/>
      <c r="C441" s="83" t="s">
        <v>970</v>
      </c>
      <c r="D441" s="83" t="s">
        <v>564</v>
      </c>
      <c r="E441" s="60">
        <v>6.4554999999999998</v>
      </c>
      <c r="F441" s="83">
        <v>6.4554999999999998</v>
      </c>
      <c r="G441" s="80">
        <f t="shared" si="13"/>
        <v>0</v>
      </c>
      <c r="H441" s="46">
        <f>I441*0.010595</f>
        <v>0.55093999999999999</v>
      </c>
      <c r="I441" s="33">
        <v>52</v>
      </c>
      <c r="J441" s="92"/>
      <c r="K441" s="112">
        <f t="shared" si="14"/>
        <v>0</v>
      </c>
    </row>
    <row r="442" spans="1:11" ht="26.25" customHeight="1" thickBot="1" x14ac:dyDescent="0.3">
      <c r="A442" s="83" t="s">
        <v>453</v>
      </c>
      <c r="B442" s="83"/>
      <c r="C442" s="83" t="s">
        <v>971</v>
      </c>
      <c r="D442" s="83" t="s">
        <v>564</v>
      </c>
      <c r="E442" s="60">
        <v>8.4327000000000005</v>
      </c>
      <c r="F442" s="51">
        <v>7.0608000000000004</v>
      </c>
      <c r="G442" s="95">
        <f t="shared" si="13"/>
        <v>-1.3719000000000001</v>
      </c>
      <c r="H442" s="46"/>
      <c r="I442" s="88">
        <v>41.1</v>
      </c>
      <c r="J442" s="92"/>
      <c r="K442" s="112">
        <f t="shared" si="14"/>
        <v>0</v>
      </c>
    </row>
    <row r="443" spans="1:11" ht="24.75" customHeight="1" thickBot="1" x14ac:dyDescent="0.3">
      <c r="A443" s="83" t="s">
        <v>454</v>
      </c>
      <c r="B443" s="83"/>
      <c r="C443" s="83" t="s">
        <v>972</v>
      </c>
      <c r="D443" s="83" t="s">
        <v>564</v>
      </c>
      <c r="E443" s="60">
        <v>5.3753000000000002</v>
      </c>
      <c r="F443" s="83">
        <v>5.8076999999999996</v>
      </c>
      <c r="G443" s="72">
        <f t="shared" si="13"/>
        <v>0.43239999999999945</v>
      </c>
      <c r="H443" s="46"/>
      <c r="I443" s="33">
        <v>39</v>
      </c>
      <c r="J443" s="92"/>
      <c r="K443" s="112">
        <f t="shared" si="14"/>
        <v>0</v>
      </c>
    </row>
    <row r="444" spans="1:11" ht="26.25" customHeight="1" thickBot="1" x14ac:dyDescent="0.3">
      <c r="A444" s="83" t="s">
        <v>455</v>
      </c>
      <c r="B444" s="83"/>
      <c r="C444" s="83" t="s">
        <v>973</v>
      </c>
      <c r="D444" s="83" t="s">
        <v>564</v>
      </c>
      <c r="E444" s="60">
        <v>10.253299999999999</v>
      </c>
      <c r="F444" s="83">
        <v>11.306900000000001</v>
      </c>
      <c r="G444" s="72">
        <f t="shared" si="13"/>
        <v>1.0536000000000012</v>
      </c>
      <c r="H444" s="46"/>
      <c r="I444" s="88">
        <v>84.2</v>
      </c>
      <c r="J444" s="92"/>
      <c r="K444" s="112">
        <f t="shared" si="14"/>
        <v>0</v>
      </c>
    </row>
    <row r="445" spans="1:11" ht="16.5" thickBot="1" x14ac:dyDescent="0.3">
      <c r="A445" s="83" t="s">
        <v>456</v>
      </c>
      <c r="B445" s="83"/>
      <c r="C445" s="83" t="s">
        <v>974</v>
      </c>
      <c r="D445" s="83" t="s">
        <v>564</v>
      </c>
      <c r="E445" s="60">
        <v>6.5034000000000001</v>
      </c>
      <c r="F445" s="83">
        <v>7.1208</v>
      </c>
      <c r="G445" s="72">
        <f t="shared" si="13"/>
        <v>0.61739999999999995</v>
      </c>
      <c r="H445" s="46"/>
      <c r="I445" s="88">
        <v>57.3</v>
      </c>
      <c r="J445" s="92"/>
      <c r="K445" s="112">
        <f t="shared" si="14"/>
        <v>0</v>
      </c>
    </row>
    <row r="446" spans="1:11" ht="23.25" customHeight="1" thickBot="1" x14ac:dyDescent="0.3">
      <c r="A446" s="83" t="s">
        <v>457</v>
      </c>
      <c r="B446" s="83"/>
      <c r="C446" s="83" t="s">
        <v>975</v>
      </c>
      <c r="D446" s="83" t="s">
        <v>564</v>
      </c>
      <c r="E446" s="60">
        <v>4.7622</v>
      </c>
      <c r="F446" s="83">
        <v>5.2218999999999998</v>
      </c>
      <c r="G446" s="72">
        <f t="shared" si="13"/>
        <v>0.45969999999999978</v>
      </c>
      <c r="H446" s="46"/>
      <c r="I446" s="88">
        <v>37.299999999999997</v>
      </c>
      <c r="J446" s="92"/>
      <c r="K446" s="112">
        <f t="shared" si="14"/>
        <v>0</v>
      </c>
    </row>
    <row r="447" spans="1:11" ht="28.5" customHeight="1" thickBot="1" x14ac:dyDescent="0.3">
      <c r="A447" s="83" t="s">
        <v>458</v>
      </c>
      <c r="B447" s="83"/>
      <c r="C447" s="83" t="s">
        <v>976</v>
      </c>
      <c r="D447" s="83" t="s">
        <v>564</v>
      </c>
      <c r="E447" s="60">
        <v>7.8056000000000001</v>
      </c>
      <c r="F447" s="83">
        <v>8.3101000000000003</v>
      </c>
      <c r="G447" s="72">
        <f t="shared" si="13"/>
        <v>0.50450000000000017</v>
      </c>
      <c r="H447" s="46"/>
      <c r="I447" s="88">
        <v>52.1</v>
      </c>
      <c r="J447" s="92"/>
      <c r="K447" s="112">
        <f t="shared" si="14"/>
        <v>0</v>
      </c>
    </row>
    <row r="448" spans="1:11" ht="16.5" thickBot="1" x14ac:dyDescent="0.3">
      <c r="A448" s="83" t="s">
        <v>459</v>
      </c>
      <c r="B448" s="83"/>
      <c r="C448" s="83" t="s">
        <v>977</v>
      </c>
      <c r="D448" s="83" t="s">
        <v>564</v>
      </c>
      <c r="E448" s="60">
        <v>5.8571999999999997</v>
      </c>
      <c r="F448" s="83">
        <v>6.4593999999999996</v>
      </c>
      <c r="G448" s="72">
        <f t="shared" si="13"/>
        <v>0.60219999999999985</v>
      </c>
      <c r="H448" s="46"/>
      <c r="I448" s="88">
        <v>40.9</v>
      </c>
      <c r="J448" s="92"/>
      <c r="K448" s="112">
        <f t="shared" si="14"/>
        <v>0</v>
      </c>
    </row>
    <row r="449" spans="1:11" ht="21.75" customHeight="1" thickBot="1" x14ac:dyDescent="0.3">
      <c r="A449" s="83" t="s">
        <v>460</v>
      </c>
      <c r="B449" s="83"/>
      <c r="C449" s="83" t="s">
        <v>978</v>
      </c>
      <c r="D449" s="83" t="s">
        <v>564</v>
      </c>
      <c r="E449" s="60">
        <v>5.3558000000000003</v>
      </c>
      <c r="F449" s="83">
        <v>5.6104000000000003</v>
      </c>
      <c r="G449" s="72">
        <f t="shared" si="13"/>
        <v>0.25459999999999994</v>
      </c>
      <c r="H449" s="46"/>
      <c r="I449" s="88">
        <v>38.9</v>
      </c>
      <c r="J449" s="92"/>
      <c r="K449" s="112">
        <f t="shared" si="14"/>
        <v>0</v>
      </c>
    </row>
    <row r="450" spans="1:11" ht="27" customHeight="1" thickBot="1" x14ac:dyDescent="0.3">
      <c r="A450" s="83" t="s">
        <v>461</v>
      </c>
      <c r="B450" s="83"/>
      <c r="C450" s="83"/>
      <c r="D450" s="83"/>
      <c r="E450" s="25">
        <v>3.4260000000000002</v>
      </c>
      <c r="F450" s="83">
        <v>3.4260000000000002</v>
      </c>
      <c r="G450" s="80">
        <f t="shared" si="13"/>
        <v>0</v>
      </c>
      <c r="H450" s="46">
        <f>I450*0.010595</f>
        <v>0.88997999999999999</v>
      </c>
      <c r="I450" s="33">
        <v>84</v>
      </c>
      <c r="J450" s="92"/>
      <c r="K450" s="112">
        <f t="shared" si="14"/>
        <v>0</v>
      </c>
    </row>
    <row r="451" spans="1:11" ht="16.5" thickBot="1" x14ac:dyDescent="0.3">
      <c r="A451" s="83" t="s">
        <v>462</v>
      </c>
      <c r="B451" s="83"/>
      <c r="C451" s="83" t="s">
        <v>979</v>
      </c>
      <c r="D451" s="83" t="s">
        <v>564</v>
      </c>
      <c r="E451" s="60">
        <v>6.6081000000000003</v>
      </c>
      <c r="F451" s="83">
        <v>7.2767999999999997</v>
      </c>
      <c r="G451" s="72">
        <f t="shared" si="13"/>
        <v>0.66869999999999941</v>
      </c>
      <c r="H451" s="46"/>
      <c r="I451" s="88">
        <v>57.8</v>
      </c>
      <c r="J451" s="92"/>
      <c r="K451" s="112">
        <f t="shared" si="14"/>
        <v>0</v>
      </c>
    </row>
    <row r="452" spans="1:11" ht="25.5" customHeight="1" thickBot="1" x14ac:dyDescent="0.3">
      <c r="A452" s="83" t="s">
        <v>463</v>
      </c>
      <c r="B452" s="83"/>
      <c r="C452" s="83" t="s">
        <v>980</v>
      </c>
      <c r="D452" s="83" t="s">
        <v>564</v>
      </c>
      <c r="E452" s="60">
        <v>4.7733999999999996</v>
      </c>
      <c r="F452" s="83">
        <v>5.0788000000000002</v>
      </c>
      <c r="G452" s="72">
        <f t="shared" si="13"/>
        <v>0.30540000000000056</v>
      </c>
      <c r="H452" s="46"/>
      <c r="I452" s="88">
        <v>37.5</v>
      </c>
      <c r="J452" s="92"/>
      <c r="K452" s="112">
        <f t="shared" si="14"/>
        <v>0</v>
      </c>
    </row>
    <row r="453" spans="1:11" ht="24" customHeight="1" thickBot="1" x14ac:dyDescent="0.3">
      <c r="A453" s="83" t="s">
        <v>464</v>
      </c>
      <c r="B453" s="83"/>
      <c r="C453" s="83" t="s">
        <v>981</v>
      </c>
      <c r="D453" s="83" t="s">
        <v>564</v>
      </c>
      <c r="E453" s="61">
        <v>6.6230000000000002</v>
      </c>
      <c r="F453" s="83">
        <v>6.8159000000000001</v>
      </c>
      <c r="G453" s="72">
        <f t="shared" si="13"/>
        <v>0.19289999999999985</v>
      </c>
      <c r="H453" s="46"/>
      <c r="I453" s="34">
        <v>52.1</v>
      </c>
      <c r="J453" s="92"/>
      <c r="K453" s="112">
        <f t="shared" si="14"/>
        <v>0</v>
      </c>
    </row>
    <row r="454" spans="1:11" ht="16.5" thickBot="1" x14ac:dyDescent="0.3">
      <c r="A454" s="83" t="s">
        <v>465</v>
      </c>
      <c r="B454" s="83"/>
      <c r="C454" s="83" t="s">
        <v>982</v>
      </c>
      <c r="D454" s="83" t="s">
        <v>564</v>
      </c>
      <c r="E454" s="60">
        <v>5.7363999999999997</v>
      </c>
      <c r="F454" s="83">
        <v>6.3628999999999998</v>
      </c>
      <c r="G454" s="72">
        <f t="shared" si="13"/>
        <v>0.62650000000000006</v>
      </c>
      <c r="H454" s="46"/>
      <c r="I454" s="88">
        <v>40.9</v>
      </c>
      <c r="J454" s="92"/>
      <c r="K454" s="112">
        <f t="shared" si="14"/>
        <v>0</v>
      </c>
    </row>
    <row r="455" spans="1:11" ht="16.5" thickBot="1" x14ac:dyDescent="0.3">
      <c r="A455" s="83" t="s">
        <v>466</v>
      </c>
      <c r="B455" s="83"/>
      <c r="C455" s="83" t="s">
        <v>983</v>
      </c>
      <c r="D455" s="83" t="s">
        <v>564</v>
      </c>
      <c r="E455" s="60">
        <v>4.6018999999999997</v>
      </c>
      <c r="F455" s="83">
        <v>4.9454000000000002</v>
      </c>
      <c r="G455" s="72">
        <f t="shared" si="13"/>
        <v>0.34350000000000058</v>
      </c>
      <c r="H455" s="46"/>
      <c r="I455" s="88">
        <v>39.1</v>
      </c>
      <c r="J455" s="92"/>
      <c r="K455" s="112">
        <f t="shared" si="14"/>
        <v>0</v>
      </c>
    </row>
    <row r="456" spans="1:11" ht="16.5" thickBot="1" x14ac:dyDescent="0.3">
      <c r="A456" s="83" t="s">
        <v>467</v>
      </c>
      <c r="B456" s="83"/>
      <c r="C456" s="83" t="s">
        <v>984</v>
      </c>
      <c r="D456" s="83" t="s">
        <v>564</v>
      </c>
      <c r="E456" s="61">
        <v>5.7450000000000001</v>
      </c>
      <c r="F456" s="83">
        <v>6.4161999999999999</v>
      </c>
      <c r="G456" s="72">
        <f t="shared" si="13"/>
        <v>0.6711999999999998</v>
      </c>
      <c r="H456" s="46"/>
      <c r="I456" s="88">
        <v>38.799999999999997</v>
      </c>
      <c r="J456" s="92"/>
      <c r="K456" s="112">
        <f t="shared" si="14"/>
        <v>0</v>
      </c>
    </row>
    <row r="457" spans="1:11" ht="16.5" thickBot="1" x14ac:dyDescent="0.3">
      <c r="A457" s="83" t="s">
        <v>468</v>
      </c>
      <c r="B457" s="83"/>
      <c r="C457" s="83" t="s">
        <v>985</v>
      </c>
      <c r="D457" s="83" t="s">
        <v>564</v>
      </c>
      <c r="E457" s="60">
        <v>5.7316000000000003</v>
      </c>
      <c r="F457" s="83">
        <v>5.9568000000000003</v>
      </c>
      <c r="G457" s="72">
        <f t="shared" si="13"/>
        <v>0.22520000000000007</v>
      </c>
      <c r="H457" s="46"/>
      <c r="I457" s="88">
        <v>40.1</v>
      </c>
      <c r="J457" s="92"/>
      <c r="K457" s="112">
        <f t="shared" si="14"/>
        <v>0</v>
      </c>
    </row>
    <row r="458" spans="1:11" ht="16.5" thickBot="1" x14ac:dyDescent="0.3">
      <c r="A458" s="83" t="s">
        <v>469</v>
      </c>
      <c r="B458" s="83"/>
      <c r="C458" s="83" t="s">
        <v>986</v>
      </c>
      <c r="D458" s="83" t="s">
        <v>564</v>
      </c>
      <c r="E458" s="60">
        <v>6.4564000000000004</v>
      </c>
      <c r="F458" s="83">
        <v>7.2194000000000003</v>
      </c>
      <c r="G458" s="72">
        <f t="shared" si="13"/>
        <v>0.7629999999999999</v>
      </c>
      <c r="H458" s="46"/>
      <c r="I458" s="88">
        <v>57.8</v>
      </c>
      <c r="J458" s="92"/>
      <c r="K458" s="112">
        <f t="shared" si="14"/>
        <v>0</v>
      </c>
    </row>
    <row r="459" spans="1:11" ht="16.5" thickBot="1" x14ac:dyDescent="0.3">
      <c r="A459" s="83" t="s">
        <v>470</v>
      </c>
      <c r="B459" s="83"/>
      <c r="C459" s="83" t="s">
        <v>987</v>
      </c>
      <c r="D459" s="83" t="s">
        <v>564</v>
      </c>
      <c r="E459" s="60">
        <v>4.8734999999999999</v>
      </c>
      <c r="F459" s="83">
        <v>5.3775000000000004</v>
      </c>
      <c r="G459" s="72">
        <f t="shared" si="13"/>
        <v>0.50400000000000045</v>
      </c>
      <c r="H459" s="46"/>
      <c r="I459" s="88">
        <v>37.5</v>
      </c>
      <c r="J459" s="92"/>
      <c r="K459" s="112">
        <f t="shared" si="14"/>
        <v>0</v>
      </c>
    </row>
    <row r="460" spans="1:11" ht="21.75" customHeight="1" thickBot="1" x14ac:dyDescent="0.3">
      <c r="A460" s="83" t="s">
        <v>471</v>
      </c>
      <c r="B460" s="83"/>
      <c r="C460" s="83"/>
      <c r="D460" s="83"/>
      <c r="E460" s="25">
        <v>4.6101999999999999</v>
      </c>
      <c r="F460" s="83">
        <v>4.6101999999999999</v>
      </c>
      <c r="G460" s="80">
        <f t="shared" si="13"/>
        <v>0</v>
      </c>
      <c r="H460" s="46">
        <f>I460*0.010595</f>
        <v>0.55199949999999998</v>
      </c>
      <c r="I460" s="88">
        <v>52.1</v>
      </c>
      <c r="J460" s="92"/>
      <c r="K460" s="112">
        <f t="shared" si="14"/>
        <v>0</v>
      </c>
    </row>
    <row r="461" spans="1:11" ht="16.5" thickBot="1" x14ac:dyDescent="0.3">
      <c r="A461" s="83" t="s">
        <v>472</v>
      </c>
      <c r="B461" s="83"/>
      <c r="C461" s="83" t="s">
        <v>988</v>
      </c>
      <c r="D461" s="83" t="s">
        <v>564</v>
      </c>
      <c r="E461" s="60">
        <v>4.4957000000000003</v>
      </c>
      <c r="F461" s="83">
        <v>4.4957000000000003</v>
      </c>
      <c r="G461" s="80">
        <f t="shared" si="13"/>
        <v>0</v>
      </c>
      <c r="H461" s="46">
        <f>I461*0.010595</f>
        <v>0.43545450000000002</v>
      </c>
      <c r="I461" s="88">
        <v>41.1</v>
      </c>
      <c r="J461" s="92"/>
      <c r="K461" s="112">
        <f t="shared" si="14"/>
        <v>0</v>
      </c>
    </row>
    <row r="462" spans="1:11" ht="16.5" thickBot="1" x14ac:dyDescent="0.3">
      <c r="A462" s="83" t="s">
        <v>473</v>
      </c>
      <c r="B462" s="83"/>
      <c r="C462" s="83"/>
      <c r="D462" s="83"/>
      <c r="E462" s="25">
        <v>1.5318000000000001</v>
      </c>
      <c r="F462" s="83">
        <v>2.2250999999999999</v>
      </c>
      <c r="G462" s="72">
        <f t="shared" ref="G462:G525" si="15">F462-E462</f>
        <v>0.69329999999999981</v>
      </c>
      <c r="H462" s="46"/>
      <c r="I462" s="88">
        <v>39.200000000000003</v>
      </c>
      <c r="J462" s="92"/>
      <c r="K462" s="112">
        <f t="shared" si="14"/>
        <v>0</v>
      </c>
    </row>
    <row r="463" spans="1:11" ht="16.5" thickBot="1" x14ac:dyDescent="0.3">
      <c r="A463" s="83" t="s">
        <v>474</v>
      </c>
      <c r="B463" s="83"/>
      <c r="C463" s="83" t="s">
        <v>989</v>
      </c>
      <c r="D463" s="83" t="s">
        <v>564</v>
      </c>
      <c r="E463" s="60">
        <v>5.9433999999999996</v>
      </c>
      <c r="F463" s="83">
        <v>6.4516999999999998</v>
      </c>
      <c r="G463" s="72">
        <f t="shared" si="15"/>
        <v>0.5083000000000002</v>
      </c>
      <c r="H463" s="46"/>
      <c r="I463" s="88">
        <v>38.9</v>
      </c>
      <c r="J463" s="92"/>
      <c r="K463" s="112">
        <f t="shared" si="14"/>
        <v>0</v>
      </c>
    </row>
    <row r="464" spans="1:11" ht="16.5" thickBot="1" x14ac:dyDescent="0.3">
      <c r="A464" s="83" t="s">
        <v>475</v>
      </c>
      <c r="B464" s="83"/>
      <c r="C464" s="83"/>
      <c r="D464" s="83"/>
      <c r="E464" s="25">
        <v>1.5377000000000001</v>
      </c>
      <c r="F464" s="83">
        <v>1.5377000000000001</v>
      </c>
      <c r="G464" s="80">
        <f t="shared" si="15"/>
        <v>0</v>
      </c>
      <c r="H464" s="46">
        <f>I464*0.010595</f>
        <v>0.4248595</v>
      </c>
      <c r="I464" s="88">
        <v>40.1</v>
      </c>
      <c r="J464" s="92"/>
      <c r="K464" s="112">
        <f t="shared" si="14"/>
        <v>0</v>
      </c>
    </row>
    <row r="465" spans="1:11" ht="16.5" thickBot="1" x14ac:dyDescent="0.3">
      <c r="A465" s="83" t="s">
        <v>476</v>
      </c>
      <c r="B465" s="83"/>
      <c r="C465" s="83" t="s">
        <v>990</v>
      </c>
      <c r="D465" s="83" t="s">
        <v>564</v>
      </c>
      <c r="E465" s="60">
        <v>4.2324000000000002</v>
      </c>
      <c r="F465" s="83">
        <v>4.5731000000000002</v>
      </c>
      <c r="G465" s="72">
        <f t="shared" si="15"/>
        <v>0.3407</v>
      </c>
      <c r="H465" s="46"/>
      <c r="I465" s="88">
        <v>57.9</v>
      </c>
      <c r="J465" s="92"/>
      <c r="K465" s="112">
        <f t="shared" si="14"/>
        <v>0</v>
      </c>
    </row>
    <row r="466" spans="1:11" ht="16.5" thickBot="1" x14ac:dyDescent="0.3">
      <c r="A466" s="83" t="s">
        <v>477</v>
      </c>
      <c r="B466" s="83"/>
      <c r="C466" s="83" t="s">
        <v>991</v>
      </c>
      <c r="D466" s="83" t="s">
        <v>564</v>
      </c>
      <c r="E466" s="60">
        <v>3.6884000000000001</v>
      </c>
      <c r="F466" s="83">
        <v>4.1981000000000002</v>
      </c>
      <c r="G466" s="72">
        <f t="shared" si="15"/>
        <v>0.50970000000000004</v>
      </c>
      <c r="H466" s="46"/>
      <c r="I466" s="88">
        <v>37.700000000000003</v>
      </c>
      <c r="J466" s="92"/>
      <c r="K466" s="112">
        <f t="shared" si="14"/>
        <v>0</v>
      </c>
    </row>
    <row r="467" spans="1:11" ht="16.5" thickBot="1" x14ac:dyDescent="0.3">
      <c r="A467" s="83" t="s">
        <v>478</v>
      </c>
      <c r="B467" s="83"/>
      <c r="C467" s="83" t="s">
        <v>992</v>
      </c>
      <c r="D467" s="83" t="s">
        <v>564</v>
      </c>
      <c r="E467" s="60">
        <v>7.6814</v>
      </c>
      <c r="F467" s="83">
        <v>8.3812999999999995</v>
      </c>
      <c r="G467" s="72">
        <f t="shared" si="15"/>
        <v>0.69989999999999952</v>
      </c>
      <c r="H467" s="46"/>
      <c r="I467" s="88">
        <v>52.1</v>
      </c>
      <c r="J467" s="92"/>
      <c r="K467" s="112">
        <f t="shared" si="14"/>
        <v>0</v>
      </c>
    </row>
    <row r="468" spans="1:11" ht="16.5" thickBot="1" x14ac:dyDescent="0.3">
      <c r="A468" s="83" t="s">
        <v>479</v>
      </c>
      <c r="B468" s="83"/>
      <c r="C468" s="83" t="s">
        <v>993</v>
      </c>
      <c r="D468" s="83" t="s">
        <v>564</v>
      </c>
      <c r="E468" s="60">
        <v>6.0525000000000002</v>
      </c>
      <c r="F468" s="83">
        <v>6.7468000000000004</v>
      </c>
      <c r="G468" s="72">
        <f t="shared" si="15"/>
        <v>0.69430000000000014</v>
      </c>
      <c r="H468" s="46"/>
      <c r="I468" s="88">
        <v>40.9</v>
      </c>
      <c r="J468" s="92"/>
      <c r="K468" s="112">
        <f t="shared" si="14"/>
        <v>0</v>
      </c>
    </row>
    <row r="469" spans="1:11" ht="16.5" thickBot="1" x14ac:dyDescent="0.3">
      <c r="A469" s="83" t="s">
        <v>480</v>
      </c>
      <c r="B469" s="83"/>
      <c r="C469" s="83" t="s">
        <v>994</v>
      </c>
      <c r="D469" s="83" t="s">
        <v>564</v>
      </c>
      <c r="E469" s="60">
        <v>5.6463000000000001</v>
      </c>
      <c r="F469" s="83">
        <v>6.2312000000000003</v>
      </c>
      <c r="G469" s="72">
        <f t="shared" si="15"/>
        <v>0.5849000000000002</v>
      </c>
      <c r="H469" s="46"/>
      <c r="I469" s="88">
        <v>39.200000000000003</v>
      </c>
      <c r="J469" s="92"/>
      <c r="K469" s="112">
        <f t="shared" si="14"/>
        <v>0</v>
      </c>
    </row>
    <row r="470" spans="1:11" ht="16.5" thickBot="1" x14ac:dyDescent="0.3">
      <c r="A470" s="83" t="s">
        <v>481</v>
      </c>
      <c r="B470" s="83"/>
      <c r="C470" s="83" t="s">
        <v>995</v>
      </c>
      <c r="D470" s="83" t="s">
        <v>564</v>
      </c>
      <c r="E470" s="60">
        <v>4.9878</v>
      </c>
      <c r="F470" s="83">
        <v>5.5682</v>
      </c>
      <c r="G470" s="72">
        <f t="shared" si="15"/>
        <v>0.58040000000000003</v>
      </c>
      <c r="H470" s="46"/>
      <c r="I470" s="88">
        <v>38.799999999999997</v>
      </c>
      <c r="J470" s="92"/>
      <c r="K470" s="112">
        <f t="shared" si="14"/>
        <v>0</v>
      </c>
    </row>
    <row r="471" spans="1:11" ht="26.25" customHeight="1" thickBot="1" x14ac:dyDescent="0.3">
      <c r="A471" s="83" t="s">
        <v>482</v>
      </c>
      <c r="B471" s="83"/>
      <c r="C471" s="83" t="s">
        <v>996</v>
      </c>
      <c r="D471" s="83" t="s">
        <v>564</v>
      </c>
      <c r="E471" s="60">
        <v>3.6400999999999999</v>
      </c>
      <c r="F471" s="83">
        <v>3.6400999999999999</v>
      </c>
      <c r="G471" s="80">
        <f t="shared" si="15"/>
        <v>0</v>
      </c>
      <c r="H471" s="46">
        <f>I471*0.010595</f>
        <v>0.4248595</v>
      </c>
      <c r="I471" s="88">
        <v>40.1</v>
      </c>
      <c r="J471" s="92"/>
      <c r="K471" s="112">
        <f t="shared" si="14"/>
        <v>0</v>
      </c>
    </row>
    <row r="472" spans="1:11" ht="21.75" customHeight="1" thickBot="1" x14ac:dyDescent="0.3">
      <c r="A472" s="83" t="s">
        <v>483</v>
      </c>
      <c r="B472" s="83"/>
      <c r="C472" s="83" t="s">
        <v>997</v>
      </c>
      <c r="D472" s="83" t="s">
        <v>564</v>
      </c>
      <c r="E472" s="60">
        <v>5.8296000000000001</v>
      </c>
      <c r="F472" s="83">
        <v>5.8296000000000001</v>
      </c>
      <c r="G472" s="80">
        <f t="shared" si="15"/>
        <v>0</v>
      </c>
      <c r="H472" s="46">
        <f>I472*0.010595</f>
        <v>0.61133150000000003</v>
      </c>
      <c r="I472" s="88">
        <v>57.7</v>
      </c>
      <c r="J472" s="92"/>
      <c r="K472" s="112">
        <f t="shared" si="14"/>
        <v>0</v>
      </c>
    </row>
    <row r="473" spans="1:11" ht="24.75" customHeight="1" thickBot="1" x14ac:dyDescent="0.3">
      <c r="A473" s="83" t="s">
        <v>484</v>
      </c>
      <c r="B473" s="83"/>
      <c r="C473" s="83" t="s">
        <v>998</v>
      </c>
      <c r="D473" s="83" t="s">
        <v>564</v>
      </c>
      <c r="E473" s="60">
        <v>4.4409000000000001</v>
      </c>
      <c r="F473" s="83">
        <v>4.6731999999999996</v>
      </c>
      <c r="G473" s="72">
        <f t="shared" si="15"/>
        <v>0.23229999999999951</v>
      </c>
      <c r="H473" s="46"/>
      <c r="I473" s="88">
        <v>37.4</v>
      </c>
      <c r="J473" s="92"/>
      <c r="K473" s="112">
        <f t="shared" si="14"/>
        <v>0</v>
      </c>
    </row>
    <row r="474" spans="1:11" ht="16.5" thickBot="1" x14ac:dyDescent="0.3">
      <c r="A474" s="83" t="s">
        <v>485</v>
      </c>
      <c r="B474" s="83"/>
      <c r="C474" s="83"/>
      <c r="D474" s="83"/>
      <c r="E474" s="25">
        <v>5.0400999999999998</v>
      </c>
      <c r="F474" s="83">
        <v>5.0400999999999998</v>
      </c>
      <c r="G474" s="80">
        <f t="shared" si="15"/>
        <v>0</v>
      </c>
      <c r="H474" s="46">
        <f>I474*0.010595</f>
        <v>0.548821</v>
      </c>
      <c r="I474" s="88">
        <v>51.8</v>
      </c>
      <c r="J474" s="92"/>
      <c r="K474" s="112">
        <f t="shared" si="14"/>
        <v>0</v>
      </c>
    </row>
    <row r="475" spans="1:11" ht="16.5" thickBot="1" x14ac:dyDescent="0.3">
      <c r="A475" s="83" t="s">
        <v>486</v>
      </c>
      <c r="B475" s="83"/>
      <c r="C475" s="83" t="s">
        <v>999</v>
      </c>
      <c r="D475" s="83" t="s">
        <v>564</v>
      </c>
      <c r="E475" s="60">
        <v>5.1052</v>
      </c>
      <c r="F475" s="83">
        <v>5.4336000000000002</v>
      </c>
      <c r="G475" s="72">
        <f t="shared" si="15"/>
        <v>0.32840000000000025</v>
      </c>
      <c r="H475" s="46"/>
      <c r="I475" s="88">
        <v>40.700000000000003</v>
      </c>
      <c r="J475" s="92"/>
      <c r="K475" s="112">
        <f t="shared" si="14"/>
        <v>0</v>
      </c>
    </row>
    <row r="476" spans="1:11" ht="16.5" thickBot="1" x14ac:dyDescent="0.3">
      <c r="A476" s="83" t="s">
        <v>487</v>
      </c>
      <c r="B476" s="83"/>
      <c r="C476" s="83"/>
      <c r="D476" s="83"/>
      <c r="E476" s="25">
        <v>1.0218</v>
      </c>
      <c r="F476" s="83">
        <v>1.4009</v>
      </c>
      <c r="G476" s="72">
        <f t="shared" si="15"/>
        <v>0.37909999999999999</v>
      </c>
      <c r="H476" s="46"/>
      <c r="I476" s="88">
        <v>39.1</v>
      </c>
      <c r="J476" s="92"/>
      <c r="K476" s="112">
        <f t="shared" si="14"/>
        <v>0</v>
      </c>
    </row>
    <row r="477" spans="1:11" ht="16.5" thickBot="1" x14ac:dyDescent="0.3">
      <c r="A477" s="83" t="s">
        <v>488</v>
      </c>
      <c r="B477" s="83"/>
      <c r="C477" s="83" t="s">
        <v>1000</v>
      </c>
      <c r="D477" s="83" t="s">
        <v>564</v>
      </c>
      <c r="E477" s="60">
        <v>5.3975</v>
      </c>
      <c r="F477" s="83">
        <v>6.3019999999999996</v>
      </c>
      <c r="G477" s="72">
        <f t="shared" si="15"/>
        <v>0.90449999999999964</v>
      </c>
      <c r="H477" s="46"/>
      <c r="I477" s="88">
        <v>38.700000000000003</v>
      </c>
      <c r="J477" s="92"/>
      <c r="K477" s="112">
        <f t="shared" si="14"/>
        <v>0</v>
      </c>
    </row>
    <row r="478" spans="1:11" ht="16.5" thickBot="1" x14ac:dyDescent="0.3">
      <c r="A478" s="83" t="s">
        <v>489</v>
      </c>
      <c r="B478" s="83"/>
      <c r="C478" s="83" t="s">
        <v>1001</v>
      </c>
      <c r="D478" s="83" t="s">
        <v>564</v>
      </c>
      <c r="E478" s="60">
        <v>5.2131999999999996</v>
      </c>
      <c r="F478" s="83">
        <v>5.8693999999999997</v>
      </c>
      <c r="G478" s="72">
        <f t="shared" si="15"/>
        <v>0.65620000000000012</v>
      </c>
      <c r="H478" s="46"/>
      <c r="I478" s="88">
        <v>40.200000000000003</v>
      </c>
      <c r="J478" s="92"/>
      <c r="K478" s="112">
        <f t="shared" si="14"/>
        <v>0</v>
      </c>
    </row>
    <row r="479" spans="1:11" ht="23.25" customHeight="1" thickBot="1" x14ac:dyDescent="0.3">
      <c r="A479" s="83" t="s">
        <v>490</v>
      </c>
      <c r="B479" s="83"/>
      <c r="C479" s="83" t="s">
        <v>1002</v>
      </c>
      <c r="D479" s="83" t="s">
        <v>564</v>
      </c>
      <c r="E479" s="60">
        <v>6.0822000000000003</v>
      </c>
      <c r="F479" s="83">
        <v>6.9965999999999999</v>
      </c>
      <c r="G479" s="72">
        <f t="shared" si="15"/>
        <v>0.91439999999999966</v>
      </c>
      <c r="H479" s="46"/>
      <c r="I479" s="88">
        <v>57.9</v>
      </c>
      <c r="J479" s="92"/>
      <c r="K479" s="112">
        <f t="shared" si="14"/>
        <v>0</v>
      </c>
    </row>
    <row r="480" spans="1:11" ht="21.75" customHeight="1" thickBot="1" x14ac:dyDescent="0.3">
      <c r="A480" s="83" t="s">
        <v>491</v>
      </c>
      <c r="B480" s="83"/>
      <c r="C480" s="83" t="s">
        <v>1003</v>
      </c>
      <c r="D480" s="83" t="s">
        <v>564</v>
      </c>
      <c r="E480" s="60">
        <v>4.3209</v>
      </c>
      <c r="F480" s="83">
        <v>4.5688000000000004</v>
      </c>
      <c r="G480" s="72">
        <f t="shared" si="15"/>
        <v>0.24790000000000045</v>
      </c>
      <c r="H480" s="46"/>
      <c r="I480" s="88">
        <v>37.700000000000003</v>
      </c>
      <c r="J480" s="92"/>
      <c r="K480" s="112">
        <f t="shared" si="14"/>
        <v>0</v>
      </c>
    </row>
    <row r="481" spans="1:12" ht="26.25" customHeight="1" thickBot="1" x14ac:dyDescent="0.3">
      <c r="A481" s="83" t="s">
        <v>492</v>
      </c>
      <c r="B481" s="83"/>
      <c r="C481" s="83" t="s">
        <v>1004</v>
      </c>
      <c r="D481" s="83" t="s">
        <v>564</v>
      </c>
      <c r="E481" s="60">
        <v>6.4257</v>
      </c>
      <c r="F481" s="83">
        <v>7.0533999999999999</v>
      </c>
      <c r="G481" s="72">
        <f t="shared" si="15"/>
        <v>0.62769999999999992</v>
      </c>
      <c r="H481" s="46"/>
      <c r="I481" s="88">
        <v>51.8</v>
      </c>
      <c r="J481" s="92"/>
      <c r="K481" s="112">
        <f t="shared" si="14"/>
        <v>0</v>
      </c>
    </row>
    <row r="482" spans="1:12" ht="16.5" thickBot="1" x14ac:dyDescent="0.3">
      <c r="A482" s="83" t="s">
        <v>493</v>
      </c>
      <c r="B482" s="83"/>
      <c r="C482" s="83" t="s">
        <v>1005</v>
      </c>
      <c r="D482" s="83" t="s">
        <v>564</v>
      </c>
      <c r="E482" s="60">
        <v>4.4478999999999997</v>
      </c>
      <c r="F482" s="83">
        <v>4.8478000000000003</v>
      </c>
      <c r="G482" s="72">
        <f t="shared" si="15"/>
        <v>0.39990000000000059</v>
      </c>
      <c r="H482" s="46"/>
      <c r="I482" s="88">
        <v>40.799999999999997</v>
      </c>
      <c r="J482" s="92"/>
      <c r="K482" s="112">
        <f t="shared" si="14"/>
        <v>0</v>
      </c>
    </row>
    <row r="483" spans="1:12" ht="30.75" customHeight="1" thickBot="1" x14ac:dyDescent="0.3">
      <c r="A483" s="83" t="s">
        <v>494</v>
      </c>
      <c r="B483" s="83"/>
      <c r="C483" s="83" t="s">
        <v>1006</v>
      </c>
      <c r="D483" s="83" t="s">
        <v>564</v>
      </c>
      <c r="E483" s="60">
        <v>4.4413</v>
      </c>
      <c r="F483" s="83">
        <v>5.0119999999999996</v>
      </c>
      <c r="G483" s="72">
        <f t="shared" si="15"/>
        <v>0.57069999999999954</v>
      </c>
      <c r="H483" s="46"/>
      <c r="I483" s="88">
        <v>39.200000000000003</v>
      </c>
      <c r="J483" s="92"/>
      <c r="K483" s="112">
        <f t="shared" si="14"/>
        <v>0</v>
      </c>
    </row>
    <row r="484" spans="1:12" ht="16.5" thickBot="1" x14ac:dyDescent="0.3">
      <c r="A484" s="83" t="s">
        <v>495</v>
      </c>
      <c r="B484" s="83"/>
      <c r="C484" s="83" t="s">
        <v>1007</v>
      </c>
      <c r="D484" s="83" t="s">
        <v>564</v>
      </c>
      <c r="E484" s="60">
        <v>5.9164000000000003</v>
      </c>
      <c r="F484" s="83">
        <v>6.2472000000000003</v>
      </c>
      <c r="G484" s="72">
        <f t="shared" si="15"/>
        <v>0.33079999999999998</v>
      </c>
      <c r="H484" s="46"/>
      <c r="I484" s="88">
        <v>38.799999999999997</v>
      </c>
      <c r="J484" s="92"/>
      <c r="K484" s="112">
        <f t="shared" si="14"/>
        <v>0</v>
      </c>
    </row>
    <row r="485" spans="1:12" ht="16.5" thickBot="1" x14ac:dyDescent="0.3">
      <c r="A485" s="83" t="s">
        <v>496</v>
      </c>
      <c r="B485" s="83"/>
      <c r="C485" s="83" t="s">
        <v>1008</v>
      </c>
      <c r="D485" s="83" t="s">
        <v>564</v>
      </c>
      <c r="E485" s="60">
        <v>3.7562000000000002</v>
      </c>
      <c r="F485" s="83">
        <v>4.4286000000000003</v>
      </c>
      <c r="G485" s="72">
        <f t="shared" si="15"/>
        <v>0.67240000000000011</v>
      </c>
      <c r="H485" s="46"/>
      <c r="I485" s="88">
        <v>40.1</v>
      </c>
      <c r="J485" s="92"/>
      <c r="K485" s="112">
        <f t="shared" si="14"/>
        <v>0</v>
      </c>
    </row>
    <row r="486" spans="1:12" ht="16.5" thickBot="1" x14ac:dyDescent="0.3">
      <c r="A486" s="83" t="s">
        <v>497</v>
      </c>
      <c r="B486" s="83"/>
      <c r="C486" s="83" t="s">
        <v>1009</v>
      </c>
      <c r="D486" s="83" t="s">
        <v>564</v>
      </c>
      <c r="E486" s="60">
        <v>7.1188000000000002</v>
      </c>
      <c r="F486" s="83">
        <v>7.1188000000000002</v>
      </c>
      <c r="G486" s="80">
        <f t="shared" si="15"/>
        <v>0</v>
      </c>
      <c r="H486" s="46">
        <f>I486*0.010595</f>
        <v>0.61133150000000003</v>
      </c>
      <c r="I486" s="88">
        <v>57.7</v>
      </c>
      <c r="J486" s="92"/>
      <c r="K486" s="112">
        <f t="shared" si="14"/>
        <v>0</v>
      </c>
    </row>
    <row r="487" spans="1:12" ht="29.25" customHeight="1" thickBot="1" x14ac:dyDescent="0.3">
      <c r="A487" s="83" t="s">
        <v>498</v>
      </c>
      <c r="B487" s="83"/>
      <c r="C487" s="83" t="s">
        <v>1010</v>
      </c>
      <c r="D487" s="83" t="s">
        <v>564</v>
      </c>
      <c r="E487" s="61">
        <v>3.2040000000000002</v>
      </c>
      <c r="F487" s="83">
        <v>3.5055999999999998</v>
      </c>
      <c r="G487" s="72">
        <f t="shared" si="15"/>
        <v>0.30159999999999965</v>
      </c>
      <c r="H487" s="46"/>
      <c r="I487" s="88">
        <v>37.700000000000003</v>
      </c>
      <c r="J487" s="92"/>
      <c r="K487" s="112">
        <f t="shared" si="14"/>
        <v>0</v>
      </c>
    </row>
    <row r="488" spans="1:12" ht="16.5" thickBot="1" x14ac:dyDescent="0.3">
      <c r="A488" s="83" t="s">
        <v>499</v>
      </c>
      <c r="B488" s="83"/>
      <c r="C488" s="83" t="s">
        <v>1011</v>
      </c>
      <c r="D488" s="83" t="s">
        <v>564</v>
      </c>
      <c r="E488" s="60">
        <v>5.2503000000000002</v>
      </c>
      <c r="F488" s="83">
        <v>5.8381999999999996</v>
      </c>
      <c r="G488" s="72">
        <f t="shared" si="15"/>
        <v>0.58789999999999942</v>
      </c>
      <c r="H488" s="46"/>
      <c r="I488" s="33">
        <v>52</v>
      </c>
      <c r="J488" s="92"/>
      <c r="K488" s="112">
        <f t="shared" ref="K488:K551" si="16">-J488</f>
        <v>0</v>
      </c>
    </row>
    <row r="489" spans="1:12" ht="16.5" thickBot="1" x14ac:dyDescent="0.3">
      <c r="A489" s="83" t="s">
        <v>500</v>
      </c>
      <c r="B489" s="83"/>
      <c r="C489" s="83" t="s">
        <v>1012</v>
      </c>
      <c r="D489" s="83" t="s">
        <v>564</v>
      </c>
      <c r="E489" s="60">
        <v>4.4184999999999999</v>
      </c>
      <c r="F489" s="83">
        <v>4.4184999999999999</v>
      </c>
      <c r="G489" s="80">
        <f t="shared" si="15"/>
        <v>0</v>
      </c>
      <c r="H489" s="46">
        <f>I489*0.010595</f>
        <v>0.42909750000000002</v>
      </c>
      <c r="I489" s="88">
        <v>40.5</v>
      </c>
      <c r="J489" s="92">
        <v>-0.63160000000000005</v>
      </c>
      <c r="K489" s="112">
        <f t="shared" si="16"/>
        <v>0.63160000000000005</v>
      </c>
      <c r="L489" s="113">
        <f>K489*E572</f>
        <v>1495.2372080000002</v>
      </c>
    </row>
    <row r="490" spans="1:12" ht="16.5" thickBot="1" x14ac:dyDescent="0.3">
      <c r="A490" s="83" t="s">
        <v>501</v>
      </c>
      <c r="B490" s="83"/>
      <c r="C490" s="83" t="s">
        <v>1013</v>
      </c>
      <c r="D490" s="83" t="s">
        <v>564</v>
      </c>
      <c r="E490" s="60">
        <v>5.2079000000000004</v>
      </c>
      <c r="F490" s="83">
        <v>5.7401999999999997</v>
      </c>
      <c r="G490" s="72">
        <f t="shared" si="15"/>
        <v>0.53229999999999933</v>
      </c>
      <c r="H490" s="46"/>
      <c r="I490" s="33">
        <v>39</v>
      </c>
      <c r="J490" s="92"/>
      <c r="K490" s="112">
        <f t="shared" si="16"/>
        <v>0</v>
      </c>
    </row>
    <row r="491" spans="1:12" ht="16.5" thickBot="1" x14ac:dyDescent="0.3">
      <c r="A491" s="83" t="s">
        <v>502</v>
      </c>
      <c r="B491" s="83"/>
      <c r="C491" s="83" t="s">
        <v>1014</v>
      </c>
      <c r="D491" s="83" t="s">
        <v>564</v>
      </c>
      <c r="E491" s="60">
        <v>5.3072999999999997</v>
      </c>
      <c r="F491" s="83">
        <v>5.8297999999999996</v>
      </c>
      <c r="G491" s="72">
        <f t="shared" si="15"/>
        <v>0.52249999999999996</v>
      </c>
      <c r="H491" s="46"/>
      <c r="I491" s="88">
        <v>38.700000000000003</v>
      </c>
      <c r="J491" s="92"/>
      <c r="K491" s="112">
        <f t="shared" si="16"/>
        <v>0</v>
      </c>
    </row>
    <row r="492" spans="1:12" ht="16.5" thickBot="1" x14ac:dyDescent="0.3">
      <c r="A492" s="50" t="s">
        <v>503</v>
      </c>
      <c r="B492" s="50"/>
      <c r="C492" s="50" t="s">
        <v>1015</v>
      </c>
      <c r="D492" s="50" t="s">
        <v>564</v>
      </c>
      <c r="E492" s="73">
        <v>4.0137</v>
      </c>
      <c r="F492" s="78">
        <v>4.0137</v>
      </c>
      <c r="G492" s="78">
        <f t="shared" si="15"/>
        <v>0</v>
      </c>
      <c r="H492" s="69"/>
      <c r="I492" s="88"/>
      <c r="J492" s="92"/>
      <c r="K492" s="112">
        <f t="shared" si="16"/>
        <v>0</v>
      </c>
    </row>
    <row r="493" spans="1:12" ht="16.5" thickBot="1" x14ac:dyDescent="0.3">
      <c r="A493" s="83" t="s">
        <v>503</v>
      </c>
      <c r="B493" s="83"/>
      <c r="C493" s="83" t="s">
        <v>1015</v>
      </c>
      <c r="D493" s="83" t="s">
        <v>564</v>
      </c>
      <c r="E493" s="60">
        <v>4.0137</v>
      </c>
      <c r="F493" s="83">
        <v>4.7373000000000003</v>
      </c>
      <c r="G493" s="72">
        <f t="shared" si="15"/>
        <v>0.72360000000000024</v>
      </c>
      <c r="H493" s="46"/>
      <c r="I493" s="33">
        <v>40</v>
      </c>
      <c r="J493" s="92"/>
      <c r="K493" s="112">
        <f t="shared" si="16"/>
        <v>0</v>
      </c>
    </row>
    <row r="494" spans="1:12" ht="28.5" customHeight="1" thickBot="1" x14ac:dyDescent="0.3">
      <c r="A494" s="50" t="s">
        <v>504</v>
      </c>
      <c r="B494" s="50"/>
      <c r="C494" s="50" t="s">
        <v>1016</v>
      </c>
      <c r="D494" s="50" t="s">
        <v>564</v>
      </c>
      <c r="E494" s="77">
        <v>7.26</v>
      </c>
      <c r="F494" s="93">
        <v>7.26</v>
      </c>
      <c r="G494" s="78">
        <f t="shared" si="15"/>
        <v>0</v>
      </c>
      <c r="H494" s="69"/>
      <c r="I494" s="33"/>
      <c r="J494" s="92"/>
      <c r="K494" s="112">
        <f t="shared" si="16"/>
        <v>0</v>
      </c>
    </row>
    <row r="495" spans="1:12" ht="27" customHeight="1" thickBot="1" x14ac:dyDescent="0.3">
      <c r="A495" s="83" t="s">
        <v>504</v>
      </c>
      <c r="B495" s="83"/>
      <c r="C495" s="83" t="s">
        <v>1016</v>
      </c>
      <c r="D495" s="83" t="s">
        <v>564</v>
      </c>
      <c r="E495" s="74">
        <v>7.26</v>
      </c>
      <c r="F495" s="83">
        <v>7.67</v>
      </c>
      <c r="G495" s="72">
        <f t="shared" si="15"/>
        <v>0.41000000000000014</v>
      </c>
      <c r="H495" s="46"/>
      <c r="I495" s="88">
        <v>57.8</v>
      </c>
      <c r="J495" s="92"/>
      <c r="K495" s="112">
        <f t="shared" si="16"/>
        <v>0</v>
      </c>
    </row>
    <row r="496" spans="1:12" ht="30" customHeight="1" thickBot="1" x14ac:dyDescent="0.3">
      <c r="A496" s="50" t="s">
        <v>505</v>
      </c>
      <c r="B496" s="50"/>
      <c r="C496" s="50" t="s">
        <v>1017</v>
      </c>
      <c r="D496" s="50" t="s">
        <v>564</v>
      </c>
      <c r="E496" s="73">
        <v>4.5746000000000002</v>
      </c>
      <c r="F496" s="78">
        <v>4.5746000000000002</v>
      </c>
      <c r="G496" s="78">
        <f t="shared" si="15"/>
        <v>0</v>
      </c>
      <c r="H496" s="69"/>
      <c r="I496" s="88"/>
      <c r="J496" s="92"/>
      <c r="K496" s="112">
        <f t="shared" si="16"/>
        <v>0</v>
      </c>
    </row>
    <row r="497" spans="1:12" ht="28.5" customHeight="1" thickBot="1" x14ac:dyDescent="0.3">
      <c r="A497" s="83" t="s">
        <v>505</v>
      </c>
      <c r="B497" s="83"/>
      <c r="C497" s="83" t="s">
        <v>1017</v>
      </c>
      <c r="D497" s="83" t="s">
        <v>564</v>
      </c>
      <c r="E497" s="60">
        <v>4.5746000000000002</v>
      </c>
      <c r="F497" s="83">
        <v>4.8819999999999997</v>
      </c>
      <c r="G497" s="72">
        <f t="shared" si="15"/>
        <v>0.30739999999999945</v>
      </c>
      <c r="H497" s="46"/>
      <c r="I497" s="88">
        <v>37.6</v>
      </c>
      <c r="J497" s="92"/>
      <c r="K497" s="112">
        <f t="shared" si="16"/>
        <v>0</v>
      </c>
    </row>
    <row r="498" spans="1:12" ht="16.5" thickBot="1" x14ac:dyDescent="0.3">
      <c r="A498" s="83" t="s">
        <v>506</v>
      </c>
      <c r="B498" s="83"/>
      <c r="C498" s="83" t="s">
        <v>1018</v>
      </c>
      <c r="D498" s="83" t="s">
        <v>564</v>
      </c>
      <c r="E498" s="60">
        <v>6.7332000000000001</v>
      </c>
      <c r="F498" s="83">
        <v>7.4153000000000002</v>
      </c>
      <c r="G498" s="72">
        <f t="shared" si="15"/>
        <v>0.68210000000000015</v>
      </c>
      <c r="H498" s="46"/>
      <c r="I498" s="88">
        <v>51.8</v>
      </c>
      <c r="J498" s="92"/>
      <c r="K498" s="112">
        <f t="shared" si="16"/>
        <v>0</v>
      </c>
    </row>
    <row r="499" spans="1:12" ht="16.5" thickBot="1" x14ac:dyDescent="0.3">
      <c r="A499" s="83" t="s">
        <v>507</v>
      </c>
      <c r="B499" s="83"/>
      <c r="C499" s="83" t="s">
        <v>1019</v>
      </c>
      <c r="D499" s="83" t="s">
        <v>564</v>
      </c>
      <c r="E499" s="60">
        <v>4.1364000000000001</v>
      </c>
      <c r="F499" s="83">
        <v>4.3513999999999999</v>
      </c>
      <c r="G499" s="72">
        <f t="shared" si="15"/>
        <v>0.21499999999999986</v>
      </c>
      <c r="H499" s="46"/>
      <c r="I499" s="88">
        <v>40.799999999999997</v>
      </c>
      <c r="J499" s="92"/>
      <c r="K499" s="112">
        <f t="shared" si="16"/>
        <v>0</v>
      </c>
    </row>
    <row r="500" spans="1:12" ht="27.75" customHeight="1" thickBot="1" x14ac:dyDescent="0.3">
      <c r="A500" s="50" t="s">
        <v>507</v>
      </c>
      <c r="B500" s="50"/>
      <c r="C500" s="50" t="s">
        <v>1019</v>
      </c>
      <c r="D500" s="50" t="s">
        <v>564</v>
      </c>
      <c r="E500" s="73">
        <v>4.1364000000000001</v>
      </c>
      <c r="F500" s="78">
        <v>4.1364000000000001</v>
      </c>
      <c r="G500" s="78">
        <f t="shared" si="15"/>
        <v>0</v>
      </c>
      <c r="H500" s="69"/>
      <c r="I500" s="88"/>
      <c r="J500" s="92"/>
      <c r="K500" s="112">
        <f t="shared" si="16"/>
        <v>0</v>
      </c>
    </row>
    <row r="501" spans="1:12" ht="27" customHeight="1" thickBot="1" x14ac:dyDescent="0.3">
      <c r="A501" s="83" t="s">
        <v>508</v>
      </c>
      <c r="B501" s="83"/>
      <c r="C501" s="83" t="s">
        <v>1020</v>
      </c>
      <c r="D501" s="83" t="s">
        <v>564</v>
      </c>
      <c r="E501" s="60">
        <v>4.9973999999999998</v>
      </c>
      <c r="F501" s="83">
        <v>5.5263</v>
      </c>
      <c r="G501" s="72">
        <f t="shared" si="15"/>
        <v>0.52890000000000015</v>
      </c>
      <c r="H501" s="46"/>
      <c r="I501" s="33">
        <v>39</v>
      </c>
      <c r="J501" s="92"/>
      <c r="K501" s="112">
        <f t="shared" si="16"/>
        <v>0</v>
      </c>
    </row>
    <row r="502" spans="1:12" ht="23.25" customHeight="1" thickBot="1" x14ac:dyDescent="0.3">
      <c r="A502" s="83" t="s">
        <v>509</v>
      </c>
      <c r="B502" s="83"/>
      <c r="C502" s="83" t="s">
        <v>1021</v>
      </c>
      <c r="D502" s="83" t="s">
        <v>564</v>
      </c>
      <c r="E502" s="60">
        <v>4.9572000000000003</v>
      </c>
      <c r="F502" s="83">
        <v>5.4901999999999997</v>
      </c>
      <c r="G502" s="72">
        <f t="shared" si="15"/>
        <v>0.53299999999999947</v>
      </c>
      <c r="H502" s="46"/>
      <c r="I502" s="88">
        <v>38.799999999999997</v>
      </c>
      <c r="J502" s="92">
        <v>-7.0650000000000004E-2</v>
      </c>
      <c r="K502" s="112">
        <f t="shared" si="16"/>
        <v>7.0650000000000004E-2</v>
      </c>
      <c r="L502" s="113">
        <f>K502*E572</f>
        <v>167.25539700000002</v>
      </c>
    </row>
    <row r="503" spans="1:12" ht="16.5" thickBot="1" x14ac:dyDescent="0.3">
      <c r="A503" s="83" t="s">
        <v>510</v>
      </c>
      <c r="B503" s="83"/>
      <c r="C503" s="83" t="s">
        <v>1022</v>
      </c>
      <c r="D503" s="83" t="s">
        <v>564</v>
      </c>
      <c r="E503" s="60">
        <v>3.7475999999999998</v>
      </c>
      <c r="F503" s="83">
        <v>4.2077999999999998</v>
      </c>
      <c r="G503" s="72">
        <f t="shared" si="15"/>
        <v>0.46019999999999994</v>
      </c>
      <c r="H503" s="46"/>
      <c r="I503" s="88">
        <v>39.9</v>
      </c>
      <c r="J503" s="92">
        <v>-1.3828</v>
      </c>
      <c r="K503" s="112">
        <f t="shared" si="16"/>
        <v>1.3828</v>
      </c>
      <c r="L503" s="113">
        <f>K503*E572</f>
        <v>3273.6130640000001</v>
      </c>
    </row>
    <row r="504" spans="1:12" ht="25.5" customHeight="1" thickBot="1" x14ac:dyDescent="0.3">
      <c r="A504" s="83" t="s">
        <v>511</v>
      </c>
      <c r="B504" s="83"/>
      <c r="C504" s="83" t="s">
        <v>1023</v>
      </c>
      <c r="D504" s="83" t="s">
        <v>564</v>
      </c>
      <c r="E504" s="60">
        <v>6.6426999999999996</v>
      </c>
      <c r="F504" s="83">
        <v>6.9669999999999996</v>
      </c>
      <c r="G504" s="72">
        <f t="shared" si="15"/>
        <v>0.32430000000000003</v>
      </c>
      <c r="H504" s="46"/>
      <c r="I504" s="88">
        <v>57.7</v>
      </c>
      <c r="J504" s="92"/>
      <c r="K504" s="112">
        <f t="shared" si="16"/>
        <v>0</v>
      </c>
    </row>
    <row r="505" spans="1:12" ht="30" customHeight="1" thickBot="1" x14ac:dyDescent="0.3">
      <c r="A505" s="83" t="s">
        <v>512</v>
      </c>
      <c r="B505" s="83"/>
      <c r="C505" s="83"/>
      <c r="D505" s="83"/>
      <c r="E505" s="25">
        <v>2.7972999999999999</v>
      </c>
      <c r="F505" s="83">
        <v>2.7972999999999999</v>
      </c>
      <c r="G505" s="80">
        <f t="shared" si="15"/>
        <v>0</v>
      </c>
      <c r="H505" s="46">
        <f>I505*0.010595</f>
        <v>0.398372</v>
      </c>
      <c r="I505" s="88">
        <v>37.6</v>
      </c>
      <c r="J505" s="92"/>
      <c r="K505" s="112">
        <f t="shared" si="16"/>
        <v>0</v>
      </c>
    </row>
    <row r="506" spans="1:12" ht="27" customHeight="1" thickBot="1" x14ac:dyDescent="0.3">
      <c r="A506" s="83" t="s">
        <v>513</v>
      </c>
      <c r="B506" s="83"/>
      <c r="C506" s="83"/>
      <c r="D506" s="83"/>
      <c r="E506" s="25">
        <v>2.0238</v>
      </c>
      <c r="F506" s="83">
        <v>2.0238</v>
      </c>
      <c r="G506" s="80">
        <f t="shared" si="15"/>
        <v>0</v>
      </c>
      <c r="H506" s="46">
        <f>I506*0.010595</f>
        <v>0.55199949999999998</v>
      </c>
      <c r="I506" s="88">
        <v>52.1</v>
      </c>
      <c r="J506" s="92"/>
      <c r="K506" s="112">
        <f t="shared" si="16"/>
        <v>0</v>
      </c>
    </row>
    <row r="507" spans="1:12" ht="16.5" thickBot="1" x14ac:dyDescent="0.3">
      <c r="A507" s="83" t="s">
        <v>514</v>
      </c>
      <c r="B507" s="83"/>
      <c r="C507" s="83" t="s">
        <v>1024</v>
      </c>
      <c r="D507" s="83" t="s">
        <v>564</v>
      </c>
      <c r="E507" s="60">
        <v>5.9256000000000002</v>
      </c>
      <c r="F507" s="83">
        <v>6.0354999999999999</v>
      </c>
      <c r="G507" s="72">
        <f t="shared" si="15"/>
        <v>0.10989999999999966</v>
      </c>
      <c r="H507" s="46"/>
      <c r="I507" s="88">
        <v>40.4</v>
      </c>
      <c r="J507" s="92"/>
      <c r="K507" s="112">
        <f t="shared" si="16"/>
        <v>0</v>
      </c>
    </row>
    <row r="508" spans="1:12" ht="27.75" customHeight="1" thickBot="1" x14ac:dyDescent="0.3">
      <c r="A508" s="83" t="s">
        <v>515</v>
      </c>
      <c r="B508" s="83"/>
      <c r="C508" s="83" t="s">
        <v>1025</v>
      </c>
      <c r="D508" s="83" t="s">
        <v>564</v>
      </c>
      <c r="E508" s="60">
        <v>4.9554999999999998</v>
      </c>
      <c r="F508" s="83">
        <v>5.2767999999999997</v>
      </c>
      <c r="G508" s="72">
        <f t="shared" si="15"/>
        <v>0.32129999999999992</v>
      </c>
      <c r="H508" s="46"/>
      <c r="I508" s="88">
        <v>39.1</v>
      </c>
      <c r="J508" s="92"/>
      <c r="K508" s="112">
        <f t="shared" si="16"/>
        <v>0</v>
      </c>
    </row>
    <row r="509" spans="1:12" ht="16.5" thickBot="1" x14ac:dyDescent="0.3">
      <c r="A509" s="83" t="s">
        <v>516</v>
      </c>
      <c r="B509" s="83"/>
      <c r="C509" s="83" t="s">
        <v>1026</v>
      </c>
      <c r="D509" s="83" t="s">
        <v>564</v>
      </c>
      <c r="E509" s="60">
        <v>5.5457999999999998</v>
      </c>
      <c r="F509" s="83">
        <v>5.7191999999999998</v>
      </c>
      <c r="G509" s="72">
        <f t="shared" si="15"/>
        <v>0.1734</v>
      </c>
      <c r="H509" s="46"/>
      <c r="I509" s="88">
        <v>38.6</v>
      </c>
      <c r="J509" s="92"/>
      <c r="K509" s="112">
        <f t="shared" si="16"/>
        <v>0</v>
      </c>
    </row>
    <row r="510" spans="1:12" ht="16.5" thickBot="1" x14ac:dyDescent="0.3">
      <c r="A510" s="83" t="s">
        <v>517</v>
      </c>
      <c r="B510" s="83"/>
      <c r="C510" s="83" t="s">
        <v>1027</v>
      </c>
      <c r="D510" s="83" t="s">
        <v>564</v>
      </c>
      <c r="E510" s="60">
        <v>4.7441000000000004</v>
      </c>
      <c r="F510" s="83">
        <v>5.0019999999999998</v>
      </c>
      <c r="G510" s="72">
        <f t="shared" si="15"/>
        <v>0.25789999999999935</v>
      </c>
      <c r="H510" s="46"/>
      <c r="I510" s="33">
        <v>40</v>
      </c>
      <c r="J510" s="92"/>
      <c r="K510" s="112">
        <f t="shared" si="16"/>
        <v>0</v>
      </c>
    </row>
    <row r="511" spans="1:12" ht="16.5" thickBot="1" x14ac:dyDescent="0.3">
      <c r="A511" s="83" t="s">
        <v>518</v>
      </c>
      <c r="B511" s="83"/>
      <c r="C511" s="83" t="s">
        <v>1028</v>
      </c>
      <c r="D511" s="83" t="s">
        <v>564</v>
      </c>
      <c r="E511" s="60">
        <v>6.8037000000000001</v>
      </c>
      <c r="F511" s="83">
        <v>7.5933999999999999</v>
      </c>
      <c r="G511" s="72">
        <f t="shared" si="15"/>
        <v>0.78969999999999985</v>
      </c>
      <c r="H511" s="46"/>
      <c r="I511" s="88">
        <v>57.7</v>
      </c>
      <c r="J511" s="92"/>
      <c r="K511" s="112">
        <f t="shared" si="16"/>
        <v>0</v>
      </c>
    </row>
    <row r="512" spans="1:12" ht="31.5" customHeight="1" thickBot="1" x14ac:dyDescent="0.3">
      <c r="A512" s="83" t="s">
        <v>519</v>
      </c>
      <c r="B512" s="83"/>
      <c r="C512" s="83" t="s">
        <v>1029</v>
      </c>
      <c r="D512" s="83" t="s">
        <v>564</v>
      </c>
      <c r="E512" s="61">
        <v>4.4210000000000003</v>
      </c>
      <c r="F512" s="83">
        <v>4.4210000000000003</v>
      </c>
      <c r="G512" s="80">
        <f t="shared" si="15"/>
        <v>0</v>
      </c>
      <c r="H512" s="46">
        <f>I512*0.010595</f>
        <v>0.39731250000000001</v>
      </c>
      <c r="I512" s="88">
        <v>37.5</v>
      </c>
      <c r="J512" s="92"/>
      <c r="K512" s="112">
        <f t="shared" si="16"/>
        <v>0</v>
      </c>
    </row>
    <row r="513" spans="1:12" ht="16.5" thickBot="1" x14ac:dyDescent="0.3">
      <c r="A513" s="83" t="s">
        <v>520</v>
      </c>
      <c r="B513" s="83"/>
      <c r="C513" s="83" t="s">
        <v>1030</v>
      </c>
      <c r="D513" s="83" t="s">
        <v>564</v>
      </c>
      <c r="E513" s="61">
        <v>6.7279999999999998</v>
      </c>
      <c r="F513" s="83">
        <v>6.7279999999999998</v>
      </c>
      <c r="G513" s="80">
        <f t="shared" si="15"/>
        <v>0</v>
      </c>
      <c r="H513" s="46">
        <f>I513*0.010595</f>
        <v>0.55093999999999999</v>
      </c>
      <c r="I513" s="33">
        <v>52</v>
      </c>
      <c r="J513" s="92"/>
      <c r="K513" s="112">
        <f t="shared" si="16"/>
        <v>0</v>
      </c>
    </row>
    <row r="514" spans="1:12" ht="16.5" thickBot="1" x14ac:dyDescent="0.3">
      <c r="A514" s="83" t="s">
        <v>521</v>
      </c>
      <c r="B514" s="83"/>
      <c r="C514" s="83" t="s">
        <v>1031</v>
      </c>
      <c r="D514" s="83" t="s">
        <v>564</v>
      </c>
      <c r="E514" s="60">
        <v>5.6658999999999997</v>
      </c>
      <c r="F514" s="83">
        <v>5.7942999999999998</v>
      </c>
      <c r="G514" s="72">
        <f t="shared" si="15"/>
        <v>0.12840000000000007</v>
      </c>
      <c r="H514" s="46"/>
      <c r="I514" s="88">
        <v>40.799999999999997</v>
      </c>
      <c r="J514" s="92"/>
      <c r="K514" s="112">
        <f t="shared" si="16"/>
        <v>0</v>
      </c>
    </row>
    <row r="515" spans="1:12" ht="33" customHeight="1" thickBot="1" x14ac:dyDescent="0.3">
      <c r="A515" s="83" t="s">
        <v>522</v>
      </c>
      <c r="B515" s="83"/>
      <c r="C515" s="83"/>
      <c r="D515" s="83"/>
      <c r="E515" s="25">
        <v>1.8608</v>
      </c>
      <c r="F515" s="83">
        <v>1.8608</v>
      </c>
      <c r="G515" s="80">
        <f t="shared" si="15"/>
        <v>0</v>
      </c>
      <c r="H515" s="46">
        <f>I515*0.010595</f>
        <v>0.4121455</v>
      </c>
      <c r="I515" s="88">
        <v>38.9</v>
      </c>
      <c r="J515" s="92">
        <v>-1.7</v>
      </c>
      <c r="K515" s="112">
        <f t="shared" si="16"/>
        <v>1.7</v>
      </c>
      <c r="L515" s="113">
        <f>K515*E572</f>
        <v>4024.5460000000003</v>
      </c>
    </row>
    <row r="516" spans="1:12" ht="16.5" thickBot="1" x14ac:dyDescent="0.3">
      <c r="A516" s="83" t="s">
        <v>523</v>
      </c>
      <c r="B516" s="83"/>
      <c r="C516" s="83"/>
      <c r="D516" s="83"/>
      <c r="E516" s="25">
        <v>0.60409999999999997</v>
      </c>
      <c r="F516" s="83">
        <v>0.99099999999999999</v>
      </c>
      <c r="G516" s="72">
        <f t="shared" si="15"/>
        <v>0.38690000000000002</v>
      </c>
      <c r="H516" s="46"/>
      <c r="I516" s="88">
        <v>38.6</v>
      </c>
      <c r="J516" s="92"/>
      <c r="K516" s="112">
        <f t="shared" si="16"/>
        <v>0</v>
      </c>
    </row>
    <row r="517" spans="1:12" ht="16.5" thickBot="1" x14ac:dyDescent="0.3">
      <c r="A517" s="83" t="s">
        <v>524</v>
      </c>
      <c r="B517" s="83"/>
      <c r="C517" s="83" t="s">
        <v>1032</v>
      </c>
      <c r="D517" s="83" t="s">
        <v>564</v>
      </c>
      <c r="E517" s="60">
        <v>4.7423000000000002</v>
      </c>
      <c r="F517" s="83">
        <v>5.2877000000000001</v>
      </c>
      <c r="G517" s="72">
        <f t="shared" si="15"/>
        <v>0.54539999999999988</v>
      </c>
      <c r="H517" s="46"/>
      <c r="I517" s="88">
        <v>39.9</v>
      </c>
      <c r="J517" s="92"/>
      <c r="K517" s="112">
        <f t="shared" si="16"/>
        <v>0</v>
      </c>
    </row>
    <row r="518" spans="1:12" ht="16.5" thickBot="1" x14ac:dyDescent="0.3">
      <c r="A518" s="83" t="s">
        <v>525</v>
      </c>
      <c r="B518" s="83"/>
      <c r="C518" s="83" t="s">
        <v>1033</v>
      </c>
      <c r="D518" s="83" t="s">
        <v>564</v>
      </c>
      <c r="E518" s="60">
        <v>6.2901999999999996</v>
      </c>
      <c r="F518" s="83">
        <v>6.5214999999999996</v>
      </c>
      <c r="G518" s="72">
        <f t="shared" si="15"/>
        <v>0.23130000000000006</v>
      </c>
      <c r="H518" s="46"/>
      <c r="I518" s="88">
        <v>57.8</v>
      </c>
      <c r="J518" s="92"/>
      <c r="K518" s="112">
        <f t="shared" si="16"/>
        <v>0</v>
      </c>
    </row>
    <row r="519" spans="1:12" ht="16.5" thickBot="1" x14ac:dyDescent="0.3">
      <c r="A519" s="83" t="s">
        <v>526</v>
      </c>
      <c r="B519" s="83"/>
      <c r="C519" s="83" t="s">
        <v>1034</v>
      </c>
      <c r="D519" s="83" t="s">
        <v>564</v>
      </c>
      <c r="E519" s="74">
        <v>2.95</v>
      </c>
      <c r="F519" s="83">
        <v>3.3321000000000001</v>
      </c>
      <c r="G519" s="72">
        <f t="shared" si="15"/>
        <v>0.38209999999999988</v>
      </c>
      <c r="H519" s="46"/>
      <c r="I519" s="33">
        <v>37.5</v>
      </c>
      <c r="J519" s="92"/>
      <c r="K519" s="112">
        <f t="shared" si="16"/>
        <v>0</v>
      </c>
    </row>
    <row r="520" spans="1:12" ht="16.5" thickBot="1" x14ac:dyDescent="0.3">
      <c r="A520" s="83" t="s">
        <v>527</v>
      </c>
      <c r="B520" s="83"/>
      <c r="C520" s="83" t="s">
        <v>1035</v>
      </c>
      <c r="D520" s="83" t="s">
        <v>564</v>
      </c>
      <c r="E520" s="60">
        <v>5.4698000000000002</v>
      </c>
      <c r="F520" s="83">
        <v>5.9931999999999999</v>
      </c>
      <c r="G520" s="72">
        <f t="shared" si="15"/>
        <v>0.52339999999999964</v>
      </c>
      <c r="H520" s="46"/>
      <c r="I520" s="33">
        <v>52</v>
      </c>
      <c r="J520" s="92"/>
      <c r="K520" s="112">
        <f t="shared" si="16"/>
        <v>0</v>
      </c>
    </row>
    <row r="521" spans="1:12" ht="16.5" thickBot="1" x14ac:dyDescent="0.3">
      <c r="A521" s="83" t="s">
        <v>528</v>
      </c>
      <c r="B521" s="83"/>
      <c r="C521" s="83"/>
      <c r="D521" s="83"/>
      <c r="E521" s="25">
        <v>3.6318999999999999</v>
      </c>
      <c r="F521" s="83">
        <v>3.6318999999999999</v>
      </c>
      <c r="G521" s="80">
        <f t="shared" si="15"/>
        <v>0</v>
      </c>
      <c r="H521" s="46">
        <f>I521*0.010595</f>
        <v>0.43015700000000001</v>
      </c>
      <c r="I521" s="88">
        <v>40.6</v>
      </c>
      <c r="J521" s="92"/>
      <c r="K521" s="112">
        <f t="shared" si="16"/>
        <v>0</v>
      </c>
    </row>
    <row r="522" spans="1:12" ht="16.5" thickBot="1" x14ac:dyDescent="0.3">
      <c r="A522" s="83" t="s">
        <v>529</v>
      </c>
      <c r="B522" s="83"/>
      <c r="C522" s="83"/>
      <c r="D522" s="83"/>
      <c r="E522" s="25">
        <v>1.7311000000000001</v>
      </c>
      <c r="F522" s="83">
        <v>1.7311000000000001</v>
      </c>
      <c r="G522" s="80">
        <f t="shared" si="15"/>
        <v>0</v>
      </c>
      <c r="H522" s="46">
        <f>I522*0.010595</f>
        <v>0.41320499999999999</v>
      </c>
      <c r="I522" s="33">
        <v>39</v>
      </c>
      <c r="J522" s="92"/>
      <c r="K522" s="112">
        <f t="shared" si="16"/>
        <v>0</v>
      </c>
    </row>
    <row r="523" spans="1:12" ht="31.5" customHeight="1" thickBot="1" x14ac:dyDescent="0.3">
      <c r="A523" s="83" t="s">
        <v>530</v>
      </c>
      <c r="B523" s="83"/>
      <c r="C523" s="83" t="s">
        <v>1036</v>
      </c>
      <c r="D523" s="83" t="s">
        <v>564</v>
      </c>
      <c r="E523" s="60">
        <v>4.7366000000000001</v>
      </c>
      <c r="F523" s="83">
        <v>5.4455</v>
      </c>
      <c r="G523" s="72">
        <f t="shared" si="15"/>
        <v>0.70889999999999986</v>
      </c>
      <c r="H523" s="46"/>
      <c r="I523" s="88">
        <v>38.6</v>
      </c>
      <c r="J523" s="92"/>
      <c r="K523" s="112">
        <f t="shared" si="16"/>
        <v>0</v>
      </c>
    </row>
    <row r="524" spans="1:12" ht="21.75" customHeight="1" thickBot="1" x14ac:dyDescent="0.3">
      <c r="A524" s="83" t="s">
        <v>531</v>
      </c>
      <c r="B524" s="83"/>
      <c r="C524" s="83" t="s">
        <v>1037</v>
      </c>
      <c r="D524" s="83" t="s">
        <v>564</v>
      </c>
      <c r="E524" s="60">
        <v>5.0382999999999996</v>
      </c>
      <c r="F524" s="83">
        <v>5.5944000000000003</v>
      </c>
      <c r="G524" s="72">
        <f t="shared" si="15"/>
        <v>0.5561000000000007</v>
      </c>
      <c r="H524" s="46"/>
      <c r="I524" s="33">
        <v>40</v>
      </c>
      <c r="J524" s="92"/>
      <c r="K524" s="112">
        <f t="shared" si="16"/>
        <v>0</v>
      </c>
    </row>
    <row r="525" spans="1:12" ht="18" customHeight="1" thickBot="1" x14ac:dyDescent="0.3">
      <c r="A525" s="83" t="s">
        <v>532</v>
      </c>
      <c r="B525" s="83"/>
      <c r="C525" s="83" t="s">
        <v>1038</v>
      </c>
      <c r="D525" s="83" t="s">
        <v>564</v>
      </c>
      <c r="E525" s="60">
        <v>2.5575999999999999</v>
      </c>
      <c r="F525" s="83">
        <v>3.1240000000000001</v>
      </c>
      <c r="G525" s="72">
        <f t="shared" si="15"/>
        <v>0.56640000000000024</v>
      </c>
      <c r="H525" s="46"/>
      <c r="I525" s="88">
        <v>57.8</v>
      </c>
      <c r="J525" s="92"/>
      <c r="K525" s="112">
        <f t="shared" si="16"/>
        <v>0</v>
      </c>
    </row>
    <row r="526" spans="1:12" ht="18" customHeight="1" thickBot="1" x14ac:dyDescent="0.3">
      <c r="A526" s="83" t="s">
        <v>533</v>
      </c>
      <c r="B526" s="83"/>
      <c r="C526" s="83" t="s">
        <v>1039</v>
      </c>
      <c r="D526" s="83" t="s">
        <v>564</v>
      </c>
      <c r="E526" s="60">
        <v>3.4163999999999999</v>
      </c>
      <c r="F526" s="83">
        <v>3.9373999999999998</v>
      </c>
      <c r="G526" s="72">
        <f t="shared" ref="G526:G553" si="17">F526-E526</f>
        <v>0.52099999999999991</v>
      </c>
      <c r="H526" s="46"/>
      <c r="I526" s="88">
        <v>37.4</v>
      </c>
      <c r="J526" s="92"/>
      <c r="K526" s="112">
        <f t="shared" si="16"/>
        <v>0</v>
      </c>
    </row>
    <row r="527" spans="1:12" ht="33.75" customHeight="1" thickBot="1" x14ac:dyDescent="0.3">
      <c r="A527" s="50" t="s">
        <v>533</v>
      </c>
      <c r="B527" s="50"/>
      <c r="C527" s="50" t="s">
        <v>1039</v>
      </c>
      <c r="D527" s="50" t="s">
        <v>564</v>
      </c>
      <c r="E527" s="73">
        <v>3.4163999999999999</v>
      </c>
      <c r="F527" s="78">
        <v>3.4163999999999999</v>
      </c>
      <c r="G527" s="78">
        <f t="shared" si="17"/>
        <v>0</v>
      </c>
      <c r="H527" s="69"/>
      <c r="I527" s="88"/>
      <c r="J527" s="92"/>
      <c r="K527" s="112">
        <f t="shared" si="16"/>
        <v>0</v>
      </c>
    </row>
    <row r="528" spans="1:12" ht="18" customHeight="1" thickBot="1" x14ac:dyDescent="0.3">
      <c r="A528" s="83" t="s">
        <v>534</v>
      </c>
      <c r="B528" s="83"/>
      <c r="C528" s="83" t="s">
        <v>1040</v>
      </c>
      <c r="D528" s="83" t="s">
        <v>564</v>
      </c>
      <c r="E528" s="61">
        <v>7.1239999999999997</v>
      </c>
      <c r="F528" s="83">
        <v>7.4793000000000003</v>
      </c>
      <c r="G528" s="72">
        <f t="shared" si="17"/>
        <v>0.35530000000000062</v>
      </c>
      <c r="H528" s="46"/>
      <c r="I528" s="88">
        <v>51.7</v>
      </c>
      <c r="J528" s="92">
        <v>-2.6360999999999999</v>
      </c>
      <c r="K528" s="112">
        <f t="shared" si="16"/>
        <v>2.6360999999999999</v>
      </c>
      <c r="L528" s="113">
        <f>K528*E572</f>
        <v>6240.6504180000002</v>
      </c>
    </row>
    <row r="529" spans="1:12" ht="36.75" customHeight="1" thickBot="1" x14ac:dyDescent="0.3">
      <c r="A529" s="83" t="s">
        <v>535</v>
      </c>
      <c r="B529" s="83"/>
      <c r="C529" s="83"/>
      <c r="D529" s="83"/>
      <c r="E529" s="25">
        <v>0.1905</v>
      </c>
      <c r="F529" s="83">
        <v>0.36549999999999999</v>
      </c>
      <c r="G529" s="72">
        <f t="shared" si="17"/>
        <v>0.17499999999999999</v>
      </c>
      <c r="H529" s="46"/>
      <c r="I529" s="88">
        <v>40.6</v>
      </c>
      <c r="J529" s="92"/>
      <c r="K529" s="112">
        <f t="shared" si="16"/>
        <v>0</v>
      </c>
    </row>
    <row r="530" spans="1:12" ht="18" customHeight="1" thickBot="1" x14ac:dyDescent="0.3">
      <c r="A530" s="83" t="s">
        <v>536</v>
      </c>
      <c r="B530" s="83"/>
      <c r="C530" s="83" t="s">
        <v>1041</v>
      </c>
      <c r="D530" s="83" t="s">
        <v>564</v>
      </c>
      <c r="E530" s="60">
        <v>5.1308999999999996</v>
      </c>
      <c r="F530" s="83">
        <v>5.6760000000000002</v>
      </c>
      <c r="G530" s="72">
        <f t="shared" si="17"/>
        <v>0.54510000000000058</v>
      </c>
      <c r="H530" s="46"/>
      <c r="I530" s="88">
        <v>38.9</v>
      </c>
      <c r="J530" s="92"/>
      <c r="K530" s="112">
        <f t="shared" si="16"/>
        <v>0</v>
      </c>
    </row>
    <row r="531" spans="1:12" ht="18" customHeight="1" thickBot="1" x14ac:dyDescent="0.3">
      <c r="A531" s="83" t="s">
        <v>537</v>
      </c>
      <c r="B531" s="83"/>
      <c r="C531" s="83" t="s">
        <v>1042</v>
      </c>
      <c r="D531" s="83" t="s">
        <v>564</v>
      </c>
      <c r="E531" s="60">
        <v>4.0971000000000002</v>
      </c>
      <c r="F531" s="72">
        <v>4.0971000000000002</v>
      </c>
      <c r="G531" s="80">
        <f t="shared" si="17"/>
        <v>0</v>
      </c>
      <c r="H531" s="46">
        <f>I531*0.010595</f>
        <v>0.40896700000000002</v>
      </c>
      <c r="I531" s="88">
        <v>38.6</v>
      </c>
      <c r="J531" s="92"/>
      <c r="K531" s="112">
        <f t="shared" si="16"/>
        <v>0</v>
      </c>
    </row>
    <row r="532" spans="1:12" ht="45" customHeight="1" thickBot="1" x14ac:dyDescent="0.3">
      <c r="A532" s="83" t="s">
        <v>538</v>
      </c>
      <c r="B532" s="83"/>
      <c r="C532" s="83" t="s">
        <v>1043</v>
      </c>
      <c r="D532" s="83" t="s">
        <v>564</v>
      </c>
      <c r="E532" s="60">
        <v>3.0948000000000002</v>
      </c>
      <c r="F532" s="83">
        <v>3.6223000000000001</v>
      </c>
      <c r="G532" s="72">
        <f t="shared" si="17"/>
        <v>0.52749999999999986</v>
      </c>
      <c r="H532" s="46"/>
      <c r="I532" s="88">
        <v>39.9</v>
      </c>
      <c r="J532" s="92"/>
      <c r="K532" s="112">
        <f t="shared" si="16"/>
        <v>0</v>
      </c>
    </row>
    <row r="533" spans="1:12" ht="32.25" customHeight="1" thickBot="1" x14ac:dyDescent="0.3">
      <c r="A533" s="83" t="s">
        <v>539</v>
      </c>
      <c r="B533" s="83"/>
      <c r="C533" s="83" t="s">
        <v>1044</v>
      </c>
      <c r="D533" s="83" t="s">
        <v>564</v>
      </c>
      <c r="E533" s="60">
        <v>6.5743999999999998</v>
      </c>
      <c r="F533" s="83">
        <v>7.1559999999999997</v>
      </c>
      <c r="G533" s="72">
        <f t="shared" si="17"/>
        <v>0.58159999999999989</v>
      </c>
      <c r="H533" s="46"/>
      <c r="I533" s="88">
        <v>57.7</v>
      </c>
      <c r="J533" s="92"/>
      <c r="K533" s="112">
        <f t="shared" si="16"/>
        <v>0</v>
      </c>
    </row>
    <row r="534" spans="1:12" ht="27" customHeight="1" thickBot="1" x14ac:dyDescent="0.3">
      <c r="A534" s="83" t="s">
        <v>540</v>
      </c>
      <c r="B534" s="83"/>
      <c r="C534" s="83" t="s">
        <v>1045</v>
      </c>
      <c r="D534" s="83" t="s">
        <v>564</v>
      </c>
      <c r="E534" s="60">
        <v>3.3584999999999998</v>
      </c>
      <c r="F534" s="72">
        <v>3.3584999999999998</v>
      </c>
      <c r="G534" s="80">
        <f t="shared" si="17"/>
        <v>0</v>
      </c>
      <c r="H534" s="46">
        <f>I534*0.010595</f>
        <v>0.39731250000000001</v>
      </c>
      <c r="I534" s="88">
        <v>37.5</v>
      </c>
      <c r="J534" s="92"/>
      <c r="K534" s="112">
        <f t="shared" si="16"/>
        <v>0</v>
      </c>
    </row>
    <row r="535" spans="1:12" ht="22.5" customHeight="1" thickBot="1" x14ac:dyDescent="0.3">
      <c r="A535" s="83" t="s">
        <v>541</v>
      </c>
      <c r="B535" s="83"/>
      <c r="C535" s="83" t="s">
        <v>1046</v>
      </c>
      <c r="D535" s="83" t="s">
        <v>564</v>
      </c>
      <c r="E535" s="60">
        <v>6.9976000000000003</v>
      </c>
      <c r="F535" s="83">
        <v>7.2873999999999999</v>
      </c>
      <c r="G535" s="72">
        <f t="shared" si="17"/>
        <v>0.28979999999999961</v>
      </c>
      <c r="H535" s="46"/>
      <c r="I535" s="33">
        <v>52</v>
      </c>
      <c r="J535" s="92">
        <v>-0.8508</v>
      </c>
      <c r="K535" s="112">
        <f t="shared" si="16"/>
        <v>0.8508</v>
      </c>
      <c r="L535" s="113">
        <f>K535*E572</f>
        <v>2014.1669040000002</v>
      </c>
    </row>
    <row r="536" spans="1:12" ht="21.75" customHeight="1" thickBot="1" x14ac:dyDescent="0.3">
      <c r="A536" s="83" t="s">
        <v>542</v>
      </c>
      <c r="B536" s="83"/>
      <c r="C536" s="83" t="s">
        <v>1047</v>
      </c>
      <c r="D536" s="83" t="s">
        <v>564</v>
      </c>
      <c r="E536" s="60">
        <v>5.1367000000000003</v>
      </c>
      <c r="F536" s="83">
        <v>5.5481999999999996</v>
      </c>
      <c r="G536" s="72">
        <f t="shared" si="17"/>
        <v>0.41149999999999931</v>
      </c>
      <c r="H536" s="46"/>
      <c r="I536" s="88">
        <v>40.5</v>
      </c>
      <c r="J536" s="92"/>
      <c r="K536" s="112">
        <f t="shared" si="16"/>
        <v>0</v>
      </c>
    </row>
    <row r="537" spans="1:12" ht="39" customHeight="1" thickBot="1" x14ac:dyDescent="0.3">
      <c r="A537" s="83" t="s">
        <v>543</v>
      </c>
      <c r="B537" s="83"/>
      <c r="C537" s="83" t="s">
        <v>1048</v>
      </c>
      <c r="D537" s="83" t="s">
        <v>564</v>
      </c>
      <c r="E537" s="60">
        <v>4.4676999999999998</v>
      </c>
      <c r="F537" s="83">
        <v>5.0682</v>
      </c>
      <c r="G537" s="72">
        <f t="shared" si="17"/>
        <v>0.60050000000000026</v>
      </c>
      <c r="H537" s="46"/>
      <c r="I537" s="88">
        <v>38.799999999999997</v>
      </c>
      <c r="J537" s="92"/>
      <c r="K537" s="112">
        <f t="shared" si="16"/>
        <v>0</v>
      </c>
    </row>
    <row r="538" spans="1:12" ht="24.75" customHeight="1" thickBot="1" x14ac:dyDescent="0.3">
      <c r="A538" s="50" t="s">
        <v>544</v>
      </c>
      <c r="B538" s="50"/>
      <c r="C538" s="50" t="s">
        <v>1049</v>
      </c>
      <c r="D538" s="50" t="s">
        <v>564</v>
      </c>
      <c r="E538" s="73">
        <v>4.8365</v>
      </c>
      <c r="F538" s="78">
        <v>4.8365</v>
      </c>
      <c r="G538" s="78">
        <f t="shared" si="17"/>
        <v>0</v>
      </c>
      <c r="H538" s="69"/>
      <c r="I538" s="88"/>
      <c r="J538" s="92"/>
      <c r="K538" s="112">
        <f t="shared" si="16"/>
        <v>0</v>
      </c>
    </row>
    <row r="539" spans="1:12" ht="38.25" customHeight="1" thickBot="1" x14ac:dyDescent="0.3">
      <c r="A539" s="83" t="s">
        <v>544</v>
      </c>
      <c r="B539" s="83"/>
      <c r="C539" s="83" t="s">
        <v>1049</v>
      </c>
      <c r="D539" s="83" t="s">
        <v>564</v>
      </c>
      <c r="E539" s="60">
        <v>4.8365</v>
      </c>
      <c r="F539" s="83">
        <v>5.4260999999999999</v>
      </c>
      <c r="G539" s="72">
        <f t="shared" si="17"/>
        <v>0.5895999999999999</v>
      </c>
      <c r="H539" s="46"/>
      <c r="I539" s="88">
        <v>38.6</v>
      </c>
      <c r="J539" s="92"/>
      <c r="K539" s="112">
        <f t="shared" si="16"/>
        <v>0</v>
      </c>
    </row>
    <row r="540" spans="1:12" ht="39.75" customHeight="1" thickBot="1" x14ac:dyDescent="0.3">
      <c r="A540" s="83" t="s">
        <v>545</v>
      </c>
      <c r="B540" s="83"/>
      <c r="C540" s="83" t="s">
        <v>1050</v>
      </c>
      <c r="D540" s="83" t="s">
        <v>564</v>
      </c>
      <c r="E540" s="60">
        <v>4.2622</v>
      </c>
      <c r="F540" s="83">
        <v>4.7333999999999996</v>
      </c>
      <c r="G540" s="72">
        <f t="shared" si="17"/>
        <v>0.47119999999999962</v>
      </c>
      <c r="H540" s="46"/>
      <c r="I540" s="88">
        <v>39.799999999999997</v>
      </c>
      <c r="J540" s="92"/>
      <c r="K540" s="112">
        <f t="shared" si="16"/>
        <v>0</v>
      </c>
    </row>
    <row r="541" spans="1:12" ht="22.5" customHeight="1" thickBot="1" x14ac:dyDescent="0.3">
      <c r="A541" s="83" t="s">
        <v>546</v>
      </c>
      <c r="B541" s="83"/>
      <c r="C541" s="83" t="s">
        <v>1051</v>
      </c>
      <c r="D541" s="83" t="s">
        <v>564</v>
      </c>
      <c r="E541" s="60">
        <v>4.5861000000000001</v>
      </c>
      <c r="F541" s="83">
        <v>5.0157999999999996</v>
      </c>
      <c r="G541" s="72">
        <f t="shared" si="17"/>
        <v>0.42969999999999953</v>
      </c>
      <c r="H541" s="46"/>
      <c r="I541" s="88">
        <v>57.6</v>
      </c>
      <c r="J541" s="92"/>
      <c r="K541" s="112">
        <f t="shared" si="16"/>
        <v>0</v>
      </c>
    </row>
    <row r="542" spans="1:12" ht="18" customHeight="1" thickBot="1" x14ac:dyDescent="0.3">
      <c r="A542" s="83" t="s">
        <v>547</v>
      </c>
      <c r="B542" s="83"/>
      <c r="C542" s="83" t="s">
        <v>1052</v>
      </c>
      <c r="D542" s="83" t="s">
        <v>564</v>
      </c>
      <c r="E542" s="60">
        <v>4.5670999999999999</v>
      </c>
      <c r="F542" s="83">
        <v>5.1071999999999997</v>
      </c>
      <c r="G542" s="72">
        <f t="shared" si="17"/>
        <v>0.5400999999999998</v>
      </c>
      <c r="H542" s="46"/>
      <c r="I542" s="88">
        <v>37.5</v>
      </c>
      <c r="J542" s="92"/>
      <c r="K542" s="112">
        <f t="shared" si="16"/>
        <v>0</v>
      </c>
    </row>
    <row r="543" spans="1:12" ht="12.75" customHeight="1" thickBot="1" x14ac:dyDescent="0.3">
      <c r="A543" s="83" t="s">
        <v>548</v>
      </c>
      <c r="B543" s="83"/>
      <c r="C543" s="83" t="s">
        <v>1053</v>
      </c>
      <c r="D543" s="83" t="s">
        <v>564</v>
      </c>
      <c r="E543" s="60">
        <v>4.9890999999999996</v>
      </c>
      <c r="F543" s="72">
        <v>4.9890999999999996</v>
      </c>
      <c r="G543" s="80">
        <f t="shared" si="17"/>
        <v>0</v>
      </c>
      <c r="H543" s="46">
        <f>I543*0.010595</f>
        <v>0.54988049999999999</v>
      </c>
      <c r="I543" s="88">
        <v>51.9</v>
      </c>
      <c r="J543" s="92"/>
      <c r="K543" s="112">
        <f t="shared" si="16"/>
        <v>0</v>
      </c>
    </row>
    <row r="544" spans="1:12" ht="16.5" thickBot="1" x14ac:dyDescent="0.3">
      <c r="A544" s="83" t="s">
        <v>549</v>
      </c>
      <c r="B544" s="83"/>
      <c r="C544" s="83" t="s">
        <v>1054</v>
      </c>
      <c r="D544" s="83" t="s">
        <v>564</v>
      </c>
      <c r="E544" s="60">
        <v>5.3467000000000002</v>
      </c>
      <c r="F544" s="83">
        <v>5.9367000000000001</v>
      </c>
      <c r="G544" s="72">
        <f t="shared" si="17"/>
        <v>0.58999999999999986</v>
      </c>
      <c r="H544" s="46"/>
      <c r="I544" s="88">
        <v>40.5</v>
      </c>
      <c r="J544" s="92"/>
      <c r="K544" s="112">
        <f t="shared" si="16"/>
        <v>0</v>
      </c>
    </row>
    <row r="545" spans="1:12" ht="16.5" thickBot="1" x14ac:dyDescent="0.3">
      <c r="A545" s="50" t="s">
        <v>549</v>
      </c>
      <c r="B545" s="50"/>
      <c r="C545" s="50" t="s">
        <v>1054</v>
      </c>
      <c r="D545" s="50" t="s">
        <v>564</v>
      </c>
      <c r="E545" s="73">
        <v>5.3467000000000002</v>
      </c>
      <c r="F545" s="78">
        <v>5.3467000000000002</v>
      </c>
      <c r="G545" s="78">
        <f t="shared" si="17"/>
        <v>0</v>
      </c>
      <c r="H545" s="69"/>
      <c r="I545" s="88"/>
      <c r="J545" s="92"/>
      <c r="K545" s="112">
        <f t="shared" si="16"/>
        <v>0</v>
      </c>
    </row>
    <row r="546" spans="1:12" ht="16.5" thickBot="1" x14ac:dyDescent="0.3">
      <c r="A546" s="83" t="s">
        <v>550</v>
      </c>
      <c r="B546" s="83"/>
      <c r="C546" s="83" t="s">
        <v>1055</v>
      </c>
      <c r="D546" s="83" t="s">
        <v>564</v>
      </c>
      <c r="E546" s="60">
        <v>3.8885999999999998</v>
      </c>
      <c r="F546" s="83">
        <v>4.9177</v>
      </c>
      <c r="G546" s="72">
        <f t="shared" si="17"/>
        <v>1.0291000000000001</v>
      </c>
      <c r="H546" s="46"/>
      <c r="I546" s="88">
        <v>38.799999999999997</v>
      </c>
      <c r="J546" s="92"/>
      <c r="K546" s="112">
        <f t="shared" si="16"/>
        <v>0</v>
      </c>
    </row>
    <row r="547" spans="1:12" ht="16.5" thickBot="1" x14ac:dyDescent="0.3">
      <c r="A547" s="83" t="s">
        <v>551</v>
      </c>
      <c r="B547" s="83"/>
      <c r="C547" s="83"/>
      <c r="D547" s="83"/>
      <c r="E547" s="25">
        <v>1.5905</v>
      </c>
      <c r="F547" s="83">
        <v>2.1364000000000001</v>
      </c>
      <c r="G547" s="72">
        <f t="shared" si="17"/>
        <v>0.54590000000000005</v>
      </c>
      <c r="H547" s="46"/>
      <c r="I547" s="88">
        <v>38.799999999999997</v>
      </c>
      <c r="J547" s="92"/>
      <c r="K547" s="112">
        <f t="shared" si="16"/>
        <v>0</v>
      </c>
    </row>
    <row r="548" spans="1:12" ht="16.5" thickBot="1" x14ac:dyDescent="0.3">
      <c r="A548" s="83" t="s">
        <v>552</v>
      </c>
      <c r="B548" s="83"/>
      <c r="C548" s="83" t="s">
        <v>1056</v>
      </c>
      <c r="D548" s="83" t="s">
        <v>564</v>
      </c>
      <c r="E548" s="60">
        <v>3.2601</v>
      </c>
      <c r="F548" s="83">
        <v>3.6718000000000002</v>
      </c>
      <c r="G548" s="72">
        <f t="shared" si="17"/>
        <v>0.41170000000000018</v>
      </c>
      <c r="H548" s="46"/>
      <c r="I548" s="88">
        <v>39.9</v>
      </c>
      <c r="J548" s="92"/>
      <c r="K548" s="112">
        <f t="shared" si="16"/>
        <v>0</v>
      </c>
    </row>
    <row r="549" spans="1:12" ht="16.5" thickBot="1" x14ac:dyDescent="0.3">
      <c r="A549" s="83" t="s">
        <v>553</v>
      </c>
      <c r="B549" s="83"/>
      <c r="C549" s="83" t="s">
        <v>1057</v>
      </c>
      <c r="D549" s="83" t="s">
        <v>564</v>
      </c>
      <c r="E549" s="60">
        <v>2.6515</v>
      </c>
      <c r="F549" s="83">
        <v>2.9712999999999998</v>
      </c>
      <c r="G549" s="72">
        <f t="shared" si="17"/>
        <v>0.31979999999999986</v>
      </c>
      <c r="H549" s="46"/>
      <c r="I549" s="88">
        <v>57.5</v>
      </c>
      <c r="J549" s="92"/>
      <c r="K549" s="112">
        <f t="shared" si="16"/>
        <v>0</v>
      </c>
    </row>
    <row r="550" spans="1:12" ht="16.5" thickBot="1" x14ac:dyDescent="0.3">
      <c r="A550" s="83" t="s">
        <v>554</v>
      </c>
      <c r="B550" s="83"/>
      <c r="C550" s="83" t="s">
        <v>1058</v>
      </c>
      <c r="D550" s="83" t="s">
        <v>564</v>
      </c>
      <c r="E550" s="60">
        <v>2.2827999999999999</v>
      </c>
      <c r="F550" s="83">
        <v>2.4588999999999999</v>
      </c>
      <c r="G550" s="72">
        <f t="shared" si="17"/>
        <v>0.17609999999999992</v>
      </c>
      <c r="H550" s="46"/>
      <c r="I550" s="88">
        <v>37.4</v>
      </c>
      <c r="J550" s="92"/>
      <c r="K550" s="112">
        <f t="shared" si="16"/>
        <v>0</v>
      </c>
    </row>
    <row r="551" spans="1:12" ht="16.5" thickBot="1" x14ac:dyDescent="0.3">
      <c r="A551" s="83" t="s">
        <v>555</v>
      </c>
      <c r="B551" s="83"/>
      <c r="C551" s="83" t="s">
        <v>1070</v>
      </c>
      <c r="D551" s="83" t="s">
        <v>564</v>
      </c>
      <c r="E551" s="60">
        <v>3.8904999999999998</v>
      </c>
      <c r="F551" s="83">
        <v>4.3262999999999998</v>
      </c>
      <c r="G551" s="72">
        <f t="shared" si="17"/>
        <v>0.43579999999999997</v>
      </c>
      <c r="H551" s="46"/>
      <c r="I551" s="88">
        <v>51.9</v>
      </c>
      <c r="J551" s="92">
        <v>-0.66410000000000002</v>
      </c>
      <c r="K551" s="112">
        <f t="shared" si="16"/>
        <v>0.66410000000000002</v>
      </c>
      <c r="L551" s="113">
        <f>K551*E572</f>
        <v>1572.1770580000002</v>
      </c>
    </row>
    <row r="552" spans="1:12" ht="16.5" thickBot="1" x14ac:dyDescent="0.3">
      <c r="A552" s="83" t="s">
        <v>556</v>
      </c>
      <c r="B552" s="83"/>
      <c r="C552" s="83" t="s">
        <v>1059</v>
      </c>
      <c r="D552" s="83" t="s">
        <v>564</v>
      </c>
      <c r="E552" s="60">
        <v>2.1076999999999999</v>
      </c>
      <c r="F552" s="83">
        <v>2.4775</v>
      </c>
      <c r="G552" s="72">
        <f t="shared" si="17"/>
        <v>0.36980000000000013</v>
      </c>
      <c r="H552" s="46"/>
      <c r="I552" s="88">
        <v>40.9</v>
      </c>
      <c r="J552" s="92"/>
    </row>
    <row r="553" spans="1:12" ht="16.5" thickBot="1" x14ac:dyDescent="0.3">
      <c r="A553" s="83" t="s">
        <v>557</v>
      </c>
      <c r="B553" s="83"/>
      <c r="C553" s="83" t="s">
        <v>1060</v>
      </c>
      <c r="D553" s="83" t="s">
        <v>564</v>
      </c>
      <c r="E553" s="60">
        <v>1.8357000000000001</v>
      </c>
      <c r="F553" s="83">
        <v>2.0541999999999998</v>
      </c>
      <c r="G553" s="72">
        <f t="shared" si="17"/>
        <v>0.21849999999999969</v>
      </c>
      <c r="H553" s="46"/>
      <c r="I553" s="33">
        <v>39</v>
      </c>
      <c r="J553" s="92"/>
    </row>
    <row r="554" spans="1:12" ht="15.75" x14ac:dyDescent="0.25">
      <c r="G554" s="97">
        <f>SUM(G7:G553)</f>
        <v>257.23712</v>
      </c>
      <c r="H554" s="97">
        <v>33.109000000000002</v>
      </c>
      <c r="I554" s="98">
        <f>SUM(I7:I553)</f>
        <v>27402.999999999975</v>
      </c>
      <c r="J554" s="97">
        <v>-15.993499999999999</v>
      </c>
    </row>
    <row r="555" spans="1:12" ht="15.75" x14ac:dyDescent="0.25">
      <c r="G555" s="111">
        <v>259.16079999999999</v>
      </c>
      <c r="H555" s="99">
        <f>G554/(I554-(I39+I57+I84+I86+I87+I88+I95+I120+I142+I143+I147+I151+I171+I204+I217+I222+I228+I234+I236+I238+I244+I245+I268+I271+I286+I296+I310+I312+I346+I349+I359+I361+I377+I383+I388+I407+I409+I417+I422+I425+I430+I441+I450+I460+I461+I464+I471+I472+I474+I486+I489+I505+I506+I512+I513+I515+I521+I522+I531+I534+I543))</f>
        <v>1.0595133202629467E-2</v>
      </c>
      <c r="I555" s="100" t="s">
        <v>10</v>
      </c>
    </row>
    <row r="556" spans="1:12" ht="15" x14ac:dyDescent="0.25">
      <c r="A556"/>
      <c r="B556"/>
      <c r="C556" s="52"/>
      <c r="D556" s="52"/>
      <c r="E556"/>
      <c r="F556"/>
      <c r="G556" s="81"/>
      <c r="H556"/>
      <c r="I556"/>
    </row>
    <row r="557" spans="1:12" ht="15" x14ac:dyDescent="0.25">
      <c r="A557"/>
      <c r="B557"/>
      <c r="C557" s="52"/>
      <c r="D557" s="52"/>
      <c r="E557"/>
      <c r="F557"/>
      <c r="G557" s="82"/>
      <c r="H557"/>
      <c r="I557"/>
    </row>
    <row r="558" spans="1:12" ht="78.75" x14ac:dyDescent="0.25">
      <c r="A558" s="2" t="s">
        <v>40</v>
      </c>
      <c r="B558" s="26" t="s">
        <v>41</v>
      </c>
      <c r="C558" s="54" t="s">
        <v>588</v>
      </c>
      <c r="D558" s="54" t="s">
        <v>43</v>
      </c>
      <c r="E558" s="1" t="s">
        <v>589</v>
      </c>
      <c r="F558"/>
      <c r="G558"/>
      <c r="H558"/>
      <c r="I558"/>
    </row>
    <row r="559" spans="1:12" ht="18.75" x14ac:dyDescent="0.3">
      <c r="A559" s="27">
        <v>1902721</v>
      </c>
      <c r="B559" s="28"/>
      <c r="C559" s="55">
        <v>3445.0680000000002</v>
      </c>
      <c r="D559" s="55">
        <v>3856.65</v>
      </c>
      <c r="E559" s="35">
        <f>D559-C559</f>
        <v>411.58199999999988</v>
      </c>
      <c r="F559"/>
      <c r="G559"/>
      <c r="H559"/>
      <c r="I559"/>
    </row>
    <row r="560" spans="1:12" ht="15.75" x14ac:dyDescent="0.25">
      <c r="A560" s="29"/>
      <c r="B560" s="30"/>
      <c r="C560" s="56"/>
      <c r="D560" s="56"/>
      <c r="E560" s="31"/>
      <c r="F560"/>
      <c r="G560"/>
      <c r="H560"/>
      <c r="I560"/>
    </row>
    <row r="561" spans="1:9" ht="18.75" x14ac:dyDescent="0.3">
      <c r="A561" s="150" t="s">
        <v>566</v>
      </c>
      <c r="B561" s="150"/>
      <c r="C561" s="150"/>
      <c r="D561" s="150"/>
      <c r="E561" s="32">
        <f>27403+3476.3</f>
        <v>30879.3</v>
      </c>
      <c r="F561"/>
      <c r="G561"/>
      <c r="H561"/>
      <c r="I561"/>
    </row>
    <row r="562" spans="1:9" ht="18.75" x14ac:dyDescent="0.3">
      <c r="A562" s="87"/>
      <c r="B562" s="87"/>
      <c r="C562" s="57"/>
      <c r="D562" s="57"/>
      <c r="E562" s="32"/>
      <c r="F562"/>
      <c r="G562"/>
      <c r="H562"/>
      <c r="I562"/>
    </row>
    <row r="563" spans="1:9" ht="18.75" x14ac:dyDescent="0.3">
      <c r="A563" s="87" t="s">
        <v>572</v>
      </c>
      <c r="B563" s="87"/>
      <c r="C563" s="57"/>
      <c r="D563" s="57"/>
      <c r="E563" s="32">
        <v>0</v>
      </c>
      <c r="F563"/>
      <c r="G563"/>
      <c r="H563"/>
      <c r="I563"/>
    </row>
    <row r="564" spans="1:9" ht="23.25" customHeight="1" x14ac:dyDescent="0.3">
      <c r="A564" s="149" t="s">
        <v>567</v>
      </c>
      <c r="B564" s="149"/>
      <c r="C564" s="149"/>
      <c r="D564" s="149"/>
      <c r="E564" s="37">
        <v>5.0999999999999997E-2</v>
      </c>
      <c r="F564"/>
      <c r="G564"/>
      <c r="H564"/>
      <c r="I564"/>
    </row>
    <row r="565" spans="1:9" ht="35.25" customHeight="1" x14ac:dyDescent="0.3">
      <c r="A565" s="146" t="s">
        <v>569</v>
      </c>
      <c r="B565" s="146"/>
      <c r="C565" s="146"/>
      <c r="D565" s="146"/>
      <c r="E565" s="38">
        <f>E563*E564</f>
        <v>0</v>
      </c>
      <c r="F565"/>
      <c r="G565"/>
      <c r="H565"/>
      <c r="I565"/>
    </row>
    <row r="566" spans="1:9" ht="18.75" customHeight="1" x14ac:dyDescent="0.3">
      <c r="A566" s="146" t="s">
        <v>568</v>
      </c>
      <c r="B566" s="146"/>
      <c r="C566" s="146"/>
      <c r="D566" s="146"/>
      <c r="E566" s="38">
        <f>E559-E565</f>
        <v>411.58199999999988</v>
      </c>
      <c r="F566"/>
      <c r="G566"/>
      <c r="H566"/>
      <c r="I566"/>
    </row>
    <row r="567" spans="1:9" ht="39" customHeight="1" x14ac:dyDescent="0.3">
      <c r="A567" s="146" t="s">
        <v>570</v>
      </c>
      <c r="B567" s="146"/>
      <c r="C567" s="146"/>
      <c r="D567" s="146"/>
      <c r="E567" s="38">
        <f>G554+H554+J554</f>
        <v>274.35262</v>
      </c>
      <c r="F567"/>
      <c r="G567"/>
      <c r="H567"/>
      <c r="I567"/>
    </row>
    <row r="568" spans="1:9" ht="18.75" x14ac:dyDescent="0.3">
      <c r="A568" s="87" t="s">
        <v>571</v>
      </c>
      <c r="B568" s="87"/>
      <c r="C568" s="57"/>
      <c r="D568" s="57"/>
      <c r="E568" s="36">
        <f>'ТЭ паркинг'!E209</f>
        <v>24.309000000000026</v>
      </c>
      <c r="F568"/>
      <c r="G568"/>
      <c r="H568"/>
      <c r="I568"/>
    </row>
    <row r="569" spans="1:9" ht="18.75" x14ac:dyDescent="0.3">
      <c r="A569" s="87" t="s">
        <v>585</v>
      </c>
      <c r="B569" s="87"/>
      <c r="C569" s="57"/>
      <c r="D569" s="57"/>
      <c r="E569" s="36">
        <f>'ТЭ паркинг'!E209-'ТЭ паркинг'!E205</f>
        <v>11.498834500000022</v>
      </c>
      <c r="F569"/>
      <c r="G569"/>
      <c r="H569"/>
      <c r="I569"/>
    </row>
    <row r="570" spans="1:9" ht="45" customHeight="1" x14ac:dyDescent="0.3">
      <c r="A570" s="146" t="s">
        <v>586</v>
      </c>
      <c r="B570" s="146"/>
      <c r="C570" s="146"/>
      <c r="D570" s="146"/>
      <c r="E570" s="49">
        <f>E566-E567-(E568-E569)</f>
        <v>124.41921449999987</v>
      </c>
      <c r="F570"/>
      <c r="G570"/>
      <c r="H570"/>
      <c r="I570"/>
    </row>
    <row r="571" spans="1:9" ht="45" customHeight="1" x14ac:dyDescent="0.3">
      <c r="A571" s="146" t="s">
        <v>573</v>
      </c>
      <c r="B571" s="146"/>
      <c r="C571" s="146"/>
      <c r="D571" s="146"/>
      <c r="E571" s="48">
        <v>0</v>
      </c>
      <c r="F571"/>
      <c r="G571"/>
      <c r="H571"/>
      <c r="I571"/>
    </row>
    <row r="572" spans="1:9" ht="18.75" customHeight="1" x14ac:dyDescent="0.3">
      <c r="A572" s="148" t="s">
        <v>577</v>
      </c>
      <c r="B572" s="148"/>
      <c r="C572" s="148"/>
      <c r="D572" s="148"/>
      <c r="E572" s="59">
        <v>2367.38</v>
      </c>
      <c r="F572"/>
      <c r="G572"/>
      <c r="H572"/>
      <c r="I572"/>
    </row>
    <row r="573" spans="1:9" ht="18.75" customHeight="1" x14ac:dyDescent="0.3">
      <c r="A573" s="148" t="s">
        <v>578</v>
      </c>
      <c r="B573" s="148"/>
      <c r="C573" s="148"/>
      <c r="D573" s="148"/>
      <c r="E573" s="39">
        <v>4.01</v>
      </c>
      <c r="F573"/>
      <c r="G573"/>
      <c r="H573"/>
      <c r="I573"/>
    </row>
    <row r="574" spans="1:9" ht="27" customHeight="1" x14ac:dyDescent="0.3">
      <c r="A574" s="148" t="s">
        <v>579</v>
      </c>
      <c r="B574" s="148"/>
      <c r="C574" s="148"/>
      <c r="D574" s="148"/>
      <c r="E574" s="39">
        <v>28.01</v>
      </c>
      <c r="F574"/>
      <c r="G574"/>
      <c r="H574"/>
      <c r="I574"/>
    </row>
    <row r="575" spans="1:9" ht="40.5" customHeight="1" x14ac:dyDescent="0.3">
      <c r="A575" s="146" t="s">
        <v>580</v>
      </c>
      <c r="B575" s="146"/>
      <c r="C575" s="146"/>
      <c r="D575" s="146"/>
      <c r="E575" s="40">
        <f>E559/(E565+E566)*E564</f>
        <v>5.0999999999999997E-2</v>
      </c>
      <c r="F575"/>
      <c r="G575"/>
      <c r="H575"/>
      <c r="I575"/>
    </row>
    <row r="576" spans="1:9" ht="18.75" x14ac:dyDescent="0.3">
      <c r="A576" s="41" t="s">
        <v>574</v>
      </c>
      <c r="B576" s="84"/>
      <c r="C576" s="85"/>
      <c r="D576" s="85"/>
      <c r="E576" s="38"/>
      <c r="F576"/>
      <c r="G576"/>
      <c r="H576"/>
      <c r="I576"/>
    </row>
    <row r="577" spans="1:9" ht="51" customHeight="1" x14ac:dyDescent="0.3">
      <c r="A577" s="147" t="s">
        <v>581</v>
      </c>
      <c r="B577" s="147"/>
      <c r="C577" s="147"/>
      <c r="D577" s="147"/>
      <c r="E577" s="42">
        <f>E574+E575*E572</f>
        <v>148.74637999999999</v>
      </c>
      <c r="F577"/>
      <c r="G577"/>
      <c r="H577"/>
      <c r="I577"/>
    </row>
    <row r="578" spans="1:9" ht="49.5" customHeight="1" x14ac:dyDescent="0.3">
      <c r="A578" s="148" t="s">
        <v>582</v>
      </c>
      <c r="B578" s="148"/>
      <c r="C578" s="148"/>
      <c r="D578" s="148"/>
      <c r="E578" s="42">
        <f>E575*E572*3.6</f>
        <v>434.65096799999998</v>
      </c>
      <c r="F578"/>
      <c r="G578"/>
      <c r="H578"/>
      <c r="I578"/>
    </row>
    <row r="579" spans="1:9" ht="15" x14ac:dyDescent="0.25">
      <c r="A579" s="43" t="s">
        <v>575</v>
      </c>
      <c r="B579" s="44"/>
      <c r="C579" s="85"/>
      <c r="D579" s="85"/>
      <c r="E579"/>
      <c r="F579"/>
      <c r="G579"/>
      <c r="H579"/>
      <c r="I579"/>
    </row>
    <row r="580" spans="1:9" ht="18.75" x14ac:dyDescent="0.3">
      <c r="A580" s="149" t="s">
        <v>599</v>
      </c>
      <c r="B580" s="149"/>
      <c r="C580" s="149"/>
      <c r="D580" s="149"/>
      <c r="E580" s="70">
        <f>E570/E561*E572</f>
        <v>9.5386734810377725</v>
      </c>
      <c r="F580"/>
      <c r="G580"/>
      <c r="H580"/>
      <c r="I580"/>
    </row>
    <row r="581" spans="1:9" ht="15" x14ac:dyDescent="0.25">
      <c r="A581"/>
      <c r="B581"/>
      <c r="C581" s="52"/>
      <c r="D581" s="52"/>
      <c r="E581"/>
      <c r="F581"/>
      <c r="G581"/>
      <c r="H581"/>
      <c r="I581"/>
    </row>
    <row r="582" spans="1:9" ht="15" x14ac:dyDescent="0.25">
      <c r="A582" s="43" t="s">
        <v>576</v>
      </c>
      <c r="B582" s="44"/>
      <c r="C582" s="85"/>
      <c r="D582" s="85"/>
      <c r="E582"/>
      <c r="F582"/>
      <c r="G582"/>
      <c r="H582"/>
      <c r="I582"/>
    </row>
    <row r="583" spans="1:9" ht="26.25" customHeight="1" x14ac:dyDescent="0.3">
      <c r="A583" s="149" t="s">
        <v>583</v>
      </c>
      <c r="B583" s="149"/>
      <c r="C583" s="149"/>
      <c r="D583" s="149"/>
      <c r="E583" s="45">
        <f>(E566*E572+E571*E573)/E561</f>
        <v>31.554180151752139</v>
      </c>
      <c r="F583"/>
      <c r="G583"/>
      <c r="H583"/>
      <c r="I583"/>
    </row>
    <row r="584" spans="1:9" ht="15" x14ac:dyDescent="0.25">
      <c r="A584"/>
      <c r="B584"/>
      <c r="C584" s="52"/>
      <c r="D584" s="52"/>
      <c r="E584" s="58"/>
      <c r="F584"/>
      <c r="G584"/>
      <c r="H584"/>
      <c r="I584"/>
    </row>
    <row r="585" spans="1:9" ht="15" x14ac:dyDescent="0.25">
      <c r="I585"/>
    </row>
    <row r="586" spans="1:9" ht="15" x14ac:dyDescent="0.25">
      <c r="I586"/>
    </row>
    <row r="587" spans="1:9" ht="15" x14ac:dyDescent="0.25">
      <c r="I587"/>
    </row>
    <row r="588" spans="1:9" ht="15" x14ac:dyDescent="0.25"/>
    <row r="589" spans="1:9" ht="15" x14ac:dyDescent="0.25"/>
    <row r="590" spans="1:9" ht="15" x14ac:dyDescent="0.25"/>
    <row r="591" spans="1:9" ht="15" x14ac:dyDescent="0.25"/>
    <row r="592" spans="1:9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</sheetData>
  <autoFilter ref="A5:J555"/>
  <mergeCells count="30">
    <mergeCell ref="F5:F6"/>
    <mergeCell ref="G5:G6"/>
    <mergeCell ref="H5:H6"/>
    <mergeCell ref="A5:A6"/>
    <mergeCell ref="B5:B6"/>
    <mergeCell ref="C5:C6"/>
    <mergeCell ref="D5:D6"/>
    <mergeCell ref="E5:E6"/>
    <mergeCell ref="A1:I2"/>
    <mergeCell ref="A3:B3"/>
    <mergeCell ref="C3:D3"/>
    <mergeCell ref="E3:F4"/>
    <mergeCell ref="G3:H4"/>
    <mergeCell ref="A4:B4"/>
    <mergeCell ref="C4:D4"/>
    <mergeCell ref="A561:D561"/>
    <mergeCell ref="A564:D564"/>
    <mergeCell ref="A565:D565"/>
    <mergeCell ref="A566:D566"/>
    <mergeCell ref="A567:D567"/>
    <mergeCell ref="A570:D570"/>
    <mergeCell ref="A571:D571"/>
    <mergeCell ref="A572:D572"/>
    <mergeCell ref="A573:D573"/>
    <mergeCell ref="A574:D574"/>
    <mergeCell ref="A575:D575"/>
    <mergeCell ref="A577:D577"/>
    <mergeCell ref="A578:D578"/>
    <mergeCell ref="A580:D580"/>
    <mergeCell ref="A583:D58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5"/>
  <sheetViews>
    <sheetView topLeftCell="A200" zoomScale="120" zoomScaleNormal="120" workbookViewId="0">
      <selection activeCell="E205" sqref="E205"/>
    </sheetView>
  </sheetViews>
  <sheetFormatPr defaultRowHeight="15" x14ac:dyDescent="0.25"/>
  <cols>
    <col min="1" max="1" width="11.28515625" style="82" bestFit="1" customWidth="1"/>
    <col min="2" max="2" width="28.42578125" style="82" customWidth="1"/>
    <col min="3" max="3" width="14.28515625" style="82" customWidth="1"/>
    <col min="4" max="4" width="11.42578125" style="82" customWidth="1"/>
    <col min="5" max="5" width="15.42578125" style="82" customWidth="1"/>
    <col min="6" max="16384" width="9.140625" style="82"/>
  </cols>
  <sheetData>
    <row r="1" spans="1:5" ht="31.5" customHeight="1" x14ac:dyDescent="0.25">
      <c r="B1" s="167" t="s">
        <v>39</v>
      </c>
      <c r="C1" s="167"/>
      <c r="D1" s="167"/>
      <c r="E1" s="167"/>
    </row>
    <row r="2" spans="1:5" x14ac:dyDescent="0.25">
      <c r="B2" s="168">
        <v>44287</v>
      </c>
      <c r="C2" s="169"/>
    </row>
    <row r="4" spans="1:5" ht="47.25" x14ac:dyDescent="0.25">
      <c r="A4" s="170" t="s">
        <v>48</v>
      </c>
      <c r="B4" s="170" t="s">
        <v>47</v>
      </c>
      <c r="C4" s="170" t="s">
        <v>49</v>
      </c>
      <c r="D4" s="171"/>
      <c r="E4" s="172" t="s">
        <v>1073</v>
      </c>
    </row>
    <row r="5" spans="1:5" ht="13.5" customHeight="1" x14ac:dyDescent="0.25">
      <c r="A5" s="173">
        <v>1</v>
      </c>
      <c r="B5" s="174"/>
      <c r="C5" s="175">
        <v>14.7</v>
      </c>
      <c r="D5" s="171"/>
      <c r="E5" s="176">
        <f>C5*0.003685</f>
        <v>5.4169499999999995E-2</v>
      </c>
    </row>
    <row r="6" spans="1:5" ht="13.5" customHeight="1" x14ac:dyDescent="0.25">
      <c r="A6" s="173">
        <f>1+A5</f>
        <v>2</v>
      </c>
      <c r="B6" s="174"/>
      <c r="C6" s="175">
        <v>16.100000000000001</v>
      </c>
      <c r="D6" s="171"/>
      <c r="E6" s="176">
        <f t="shared" ref="E6:E69" si="0">C6*0.003685</f>
        <v>5.9328500000000006E-2</v>
      </c>
    </row>
    <row r="7" spans="1:5" ht="13.5" customHeight="1" x14ac:dyDescent="0.25">
      <c r="A7" s="173">
        <f t="shared" ref="A7:A70" si="1">1+A6</f>
        <v>3</v>
      </c>
      <c r="B7" s="174"/>
      <c r="C7" s="175">
        <v>15</v>
      </c>
      <c r="D7" s="171"/>
      <c r="E7" s="176">
        <f t="shared" si="0"/>
        <v>5.5274999999999998E-2</v>
      </c>
    </row>
    <row r="8" spans="1:5" ht="13.5" customHeight="1" x14ac:dyDescent="0.25">
      <c r="A8" s="173">
        <f t="shared" si="1"/>
        <v>4</v>
      </c>
      <c r="B8" s="174"/>
      <c r="C8" s="175">
        <v>15.8</v>
      </c>
      <c r="D8" s="171"/>
      <c r="E8" s="176">
        <f t="shared" si="0"/>
        <v>5.8223000000000004E-2</v>
      </c>
    </row>
    <row r="9" spans="1:5" ht="13.5" customHeight="1" x14ac:dyDescent="0.25">
      <c r="A9" s="173">
        <f t="shared" si="1"/>
        <v>5</v>
      </c>
      <c r="B9" s="174"/>
      <c r="C9" s="175">
        <v>17</v>
      </c>
      <c r="D9" s="171"/>
      <c r="E9" s="176">
        <f t="shared" si="0"/>
        <v>6.2644999999999992E-2</v>
      </c>
    </row>
    <row r="10" spans="1:5" ht="13.5" customHeight="1" x14ac:dyDescent="0.25">
      <c r="A10" s="173">
        <f t="shared" si="1"/>
        <v>6</v>
      </c>
      <c r="B10" s="174"/>
      <c r="C10" s="175">
        <v>18.399999999999999</v>
      </c>
      <c r="D10" s="171"/>
      <c r="E10" s="176">
        <f t="shared" si="0"/>
        <v>6.7803999999999989E-2</v>
      </c>
    </row>
    <row r="11" spans="1:5" ht="13.5" customHeight="1" x14ac:dyDescent="0.25">
      <c r="A11" s="173">
        <f t="shared" si="1"/>
        <v>7</v>
      </c>
      <c r="B11" s="174"/>
      <c r="C11" s="175">
        <v>15.8</v>
      </c>
      <c r="D11" s="171"/>
      <c r="E11" s="176">
        <f t="shared" si="0"/>
        <v>5.8223000000000004E-2</v>
      </c>
    </row>
    <row r="12" spans="1:5" ht="13.5" customHeight="1" x14ac:dyDescent="0.25">
      <c r="A12" s="173">
        <f t="shared" si="1"/>
        <v>8</v>
      </c>
      <c r="B12" s="174"/>
      <c r="C12" s="175">
        <v>17.8</v>
      </c>
      <c r="D12" s="171"/>
      <c r="E12" s="176">
        <f t="shared" si="0"/>
        <v>6.5592999999999999E-2</v>
      </c>
    </row>
    <row r="13" spans="1:5" ht="13.5" customHeight="1" x14ac:dyDescent="0.25">
      <c r="A13" s="173">
        <f t="shared" si="1"/>
        <v>9</v>
      </c>
      <c r="B13" s="174"/>
      <c r="C13" s="175">
        <v>19.600000000000001</v>
      </c>
      <c r="D13" s="171"/>
      <c r="E13" s="176">
        <f t="shared" si="0"/>
        <v>7.2225999999999999E-2</v>
      </c>
    </row>
    <row r="14" spans="1:5" ht="13.5" customHeight="1" x14ac:dyDescent="0.25">
      <c r="A14" s="173">
        <f t="shared" si="1"/>
        <v>10</v>
      </c>
      <c r="B14" s="174"/>
      <c r="C14" s="175">
        <v>17</v>
      </c>
      <c r="D14" s="171"/>
      <c r="E14" s="176">
        <f t="shared" si="0"/>
        <v>6.2644999999999992E-2</v>
      </c>
    </row>
    <row r="15" spans="1:5" ht="13.5" customHeight="1" x14ac:dyDescent="0.25">
      <c r="A15" s="173">
        <f t="shared" si="1"/>
        <v>11</v>
      </c>
      <c r="B15" s="174"/>
      <c r="C15" s="175">
        <v>19</v>
      </c>
      <c r="D15" s="171"/>
      <c r="E15" s="176">
        <f t="shared" si="0"/>
        <v>7.0014999999999994E-2</v>
      </c>
    </row>
    <row r="16" spans="1:5" ht="13.5" customHeight="1" x14ac:dyDescent="0.25">
      <c r="A16" s="173">
        <f t="shared" si="1"/>
        <v>12</v>
      </c>
      <c r="B16" s="174"/>
      <c r="C16" s="175">
        <v>16.8</v>
      </c>
      <c r="D16" s="171"/>
      <c r="E16" s="176">
        <f t="shared" si="0"/>
        <v>6.1907999999999998E-2</v>
      </c>
    </row>
    <row r="17" spans="1:5" ht="13.5" customHeight="1" x14ac:dyDescent="0.25">
      <c r="A17" s="173">
        <f t="shared" si="1"/>
        <v>13</v>
      </c>
      <c r="B17" s="174"/>
      <c r="C17" s="175">
        <v>16.100000000000001</v>
      </c>
      <c r="D17" s="171"/>
      <c r="E17" s="176">
        <f t="shared" si="0"/>
        <v>5.9328500000000006E-2</v>
      </c>
    </row>
    <row r="18" spans="1:5" ht="13.5" customHeight="1" x14ac:dyDescent="0.25">
      <c r="A18" s="173">
        <f t="shared" si="1"/>
        <v>14</v>
      </c>
      <c r="B18" s="174"/>
      <c r="C18" s="175">
        <v>17.5</v>
      </c>
      <c r="D18" s="171"/>
      <c r="E18" s="176">
        <f t="shared" si="0"/>
        <v>6.4487500000000003E-2</v>
      </c>
    </row>
    <row r="19" spans="1:5" ht="13.5" customHeight="1" x14ac:dyDescent="0.25">
      <c r="A19" s="173">
        <f t="shared" si="1"/>
        <v>15</v>
      </c>
      <c r="B19" s="177"/>
      <c r="C19" s="175">
        <v>17.8</v>
      </c>
      <c r="D19" s="178"/>
      <c r="E19" s="176">
        <f t="shared" si="0"/>
        <v>6.5592999999999999E-2</v>
      </c>
    </row>
    <row r="20" spans="1:5" ht="13.5" customHeight="1" x14ac:dyDescent="0.25">
      <c r="A20" s="173">
        <f t="shared" si="1"/>
        <v>16</v>
      </c>
      <c r="B20" s="174"/>
      <c r="C20" s="175">
        <v>18.399999999999999</v>
      </c>
      <c r="D20" s="171"/>
      <c r="E20" s="176">
        <f t="shared" si="0"/>
        <v>6.7803999999999989E-2</v>
      </c>
    </row>
    <row r="21" spans="1:5" ht="13.5" customHeight="1" x14ac:dyDescent="0.25">
      <c r="A21" s="173">
        <f t="shared" si="1"/>
        <v>17</v>
      </c>
      <c r="B21" s="177"/>
      <c r="C21" s="175">
        <v>18.100000000000001</v>
      </c>
      <c r="D21" s="171"/>
      <c r="E21" s="176">
        <f t="shared" si="0"/>
        <v>6.6698500000000008E-2</v>
      </c>
    </row>
    <row r="22" spans="1:5" ht="13.5" customHeight="1" x14ac:dyDescent="0.25">
      <c r="A22" s="173">
        <f t="shared" si="1"/>
        <v>18</v>
      </c>
      <c r="B22" s="174"/>
      <c r="C22" s="175">
        <v>18.399999999999999</v>
      </c>
      <c r="D22" s="171"/>
      <c r="E22" s="176">
        <f t="shared" si="0"/>
        <v>6.7803999999999989E-2</v>
      </c>
    </row>
    <row r="23" spans="1:5" ht="13.5" customHeight="1" x14ac:dyDescent="0.25">
      <c r="A23" s="173">
        <f t="shared" si="1"/>
        <v>19</v>
      </c>
      <c r="B23" s="174"/>
      <c r="C23" s="175">
        <v>19.2</v>
      </c>
      <c r="D23" s="171"/>
      <c r="E23" s="176">
        <f t="shared" si="0"/>
        <v>7.0751999999999995E-2</v>
      </c>
    </row>
    <row r="24" spans="1:5" ht="13.5" customHeight="1" x14ac:dyDescent="0.25">
      <c r="A24" s="173">
        <f t="shared" si="1"/>
        <v>20</v>
      </c>
      <c r="B24" s="174"/>
      <c r="C24" s="175">
        <v>17.100000000000001</v>
      </c>
      <c r="D24" s="171"/>
      <c r="E24" s="176">
        <f t="shared" si="0"/>
        <v>6.30135E-2</v>
      </c>
    </row>
    <row r="25" spans="1:5" ht="13.5" customHeight="1" x14ac:dyDescent="0.25">
      <c r="A25" s="173">
        <f t="shared" si="1"/>
        <v>21</v>
      </c>
      <c r="B25" s="174"/>
      <c r="C25" s="175">
        <v>16.399999999999999</v>
      </c>
      <c r="D25" s="171"/>
      <c r="E25" s="176">
        <f t="shared" si="0"/>
        <v>6.0433999999999995E-2</v>
      </c>
    </row>
    <row r="26" spans="1:5" ht="13.5" customHeight="1" x14ac:dyDescent="0.25">
      <c r="A26" s="173">
        <f t="shared" si="1"/>
        <v>22</v>
      </c>
      <c r="B26" s="174"/>
      <c r="C26" s="175">
        <v>18.5</v>
      </c>
      <c r="D26" s="171"/>
      <c r="E26" s="176">
        <f t="shared" si="0"/>
        <v>6.8172499999999997E-2</v>
      </c>
    </row>
    <row r="27" spans="1:5" ht="13.5" customHeight="1" x14ac:dyDescent="0.25">
      <c r="A27" s="173">
        <f t="shared" si="1"/>
        <v>23</v>
      </c>
      <c r="B27" s="174"/>
      <c r="C27" s="175">
        <v>19.600000000000001</v>
      </c>
      <c r="D27" s="171"/>
      <c r="E27" s="176">
        <f t="shared" si="0"/>
        <v>7.2225999999999999E-2</v>
      </c>
    </row>
    <row r="28" spans="1:5" ht="13.5" customHeight="1" x14ac:dyDescent="0.25">
      <c r="A28" s="173">
        <f t="shared" si="1"/>
        <v>24</v>
      </c>
      <c r="B28" s="174"/>
      <c r="C28" s="175">
        <v>22.3</v>
      </c>
      <c r="D28" s="171"/>
      <c r="E28" s="176">
        <f t="shared" si="0"/>
        <v>8.2175499999999999E-2</v>
      </c>
    </row>
    <row r="29" spans="1:5" ht="13.5" customHeight="1" x14ac:dyDescent="0.25">
      <c r="A29" s="173">
        <f t="shared" si="1"/>
        <v>25</v>
      </c>
      <c r="B29" s="177"/>
      <c r="C29" s="175">
        <v>17.5</v>
      </c>
      <c r="D29" s="171"/>
      <c r="E29" s="176">
        <f t="shared" si="0"/>
        <v>6.4487500000000003E-2</v>
      </c>
    </row>
    <row r="30" spans="1:5" ht="13.5" customHeight="1" x14ac:dyDescent="0.25">
      <c r="A30" s="173">
        <f t="shared" si="1"/>
        <v>26</v>
      </c>
      <c r="B30" s="174"/>
      <c r="C30" s="175">
        <v>17.399999999999999</v>
      </c>
      <c r="D30" s="171"/>
      <c r="E30" s="176">
        <f t="shared" si="0"/>
        <v>6.4118999999999995E-2</v>
      </c>
    </row>
    <row r="31" spans="1:5" ht="13.5" customHeight="1" x14ac:dyDescent="0.25">
      <c r="A31" s="173">
        <f t="shared" si="1"/>
        <v>27</v>
      </c>
      <c r="B31" s="177"/>
      <c r="C31" s="175">
        <v>21.4</v>
      </c>
      <c r="D31" s="171"/>
      <c r="E31" s="176">
        <f t="shared" si="0"/>
        <v>7.8858999999999999E-2</v>
      </c>
    </row>
    <row r="32" spans="1:5" ht="13.5" customHeight="1" x14ac:dyDescent="0.25">
      <c r="A32" s="173">
        <f t="shared" si="1"/>
        <v>28</v>
      </c>
      <c r="B32" s="174"/>
      <c r="C32" s="175">
        <v>22.3</v>
      </c>
      <c r="D32" s="171"/>
      <c r="E32" s="176">
        <f t="shared" si="0"/>
        <v>8.2175499999999999E-2</v>
      </c>
    </row>
    <row r="33" spans="1:5" ht="13.5" customHeight="1" x14ac:dyDescent="0.25">
      <c r="A33" s="173">
        <f t="shared" si="1"/>
        <v>29</v>
      </c>
      <c r="B33" s="177"/>
      <c r="C33" s="175">
        <v>19.100000000000001</v>
      </c>
      <c r="D33" s="171"/>
      <c r="E33" s="176">
        <f t="shared" si="0"/>
        <v>7.0383500000000002E-2</v>
      </c>
    </row>
    <row r="34" spans="1:5" ht="13.5" customHeight="1" x14ac:dyDescent="0.25">
      <c r="A34" s="173">
        <f t="shared" si="1"/>
        <v>30</v>
      </c>
      <c r="B34" s="174"/>
      <c r="C34" s="175">
        <v>22.3</v>
      </c>
      <c r="D34" s="171"/>
      <c r="E34" s="176">
        <f t="shared" si="0"/>
        <v>8.2175499999999999E-2</v>
      </c>
    </row>
    <row r="35" spans="1:5" ht="13.5" customHeight="1" x14ac:dyDescent="0.25">
      <c r="A35" s="173">
        <f t="shared" si="1"/>
        <v>31</v>
      </c>
      <c r="B35" s="174"/>
      <c r="C35" s="175">
        <v>18.399999999999999</v>
      </c>
      <c r="D35" s="171"/>
      <c r="E35" s="176">
        <f t="shared" si="0"/>
        <v>6.7803999999999989E-2</v>
      </c>
    </row>
    <row r="36" spans="1:5" ht="13.5" customHeight="1" x14ac:dyDescent="0.25">
      <c r="A36" s="173">
        <f t="shared" si="1"/>
        <v>32</v>
      </c>
      <c r="B36" s="174"/>
      <c r="C36" s="175">
        <v>21.2</v>
      </c>
      <c r="D36" s="171"/>
      <c r="E36" s="176">
        <f t="shared" si="0"/>
        <v>7.8121999999999997E-2</v>
      </c>
    </row>
    <row r="37" spans="1:5" ht="13.5" customHeight="1" x14ac:dyDescent="0.25">
      <c r="A37" s="173">
        <f t="shared" si="1"/>
        <v>33</v>
      </c>
      <c r="B37" s="174"/>
      <c r="C37" s="175">
        <v>18.2</v>
      </c>
      <c r="D37" s="171"/>
      <c r="E37" s="176">
        <f t="shared" si="0"/>
        <v>6.7067000000000002E-2</v>
      </c>
    </row>
    <row r="38" spans="1:5" ht="13.5" customHeight="1" x14ac:dyDescent="0.25">
      <c r="A38" s="173">
        <f t="shared" si="1"/>
        <v>34</v>
      </c>
      <c r="B38" s="174"/>
      <c r="C38" s="175">
        <v>22.3</v>
      </c>
      <c r="D38" s="171"/>
      <c r="E38" s="176">
        <f t="shared" si="0"/>
        <v>8.2175499999999999E-2</v>
      </c>
    </row>
    <row r="39" spans="1:5" ht="13.5" customHeight="1" x14ac:dyDescent="0.25">
      <c r="A39" s="173">
        <f t="shared" si="1"/>
        <v>35</v>
      </c>
      <c r="B39" s="174"/>
      <c r="C39" s="175">
        <v>18.399999999999999</v>
      </c>
      <c r="D39" s="171"/>
      <c r="E39" s="176">
        <f t="shared" si="0"/>
        <v>6.7803999999999989E-2</v>
      </c>
    </row>
    <row r="40" spans="1:5" ht="13.5" customHeight="1" x14ac:dyDescent="0.25">
      <c r="A40" s="173">
        <f t="shared" si="1"/>
        <v>36</v>
      </c>
      <c r="B40" s="174"/>
      <c r="C40" s="175">
        <v>21.3</v>
      </c>
      <c r="D40" s="171"/>
      <c r="E40" s="176">
        <f t="shared" si="0"/>
        <v>7.8490500000000005E-2</v>
      </c>
    </row>
    <row r="41" spans="1:5" ht="13.5" customHeight="1" x14ac:dyDescent="0.25">
      <c r="A41" s="173">
        <f t="shared" si="1"/>
        <v>37</v>
      </c>
      <c r="B41" s="177"/>
      <c r="C41" s="175">
        <v>18.5</v>
      </c>
      <c r="D41" s="171"/>
      <c r="E41" s="176">
        <f t="shared" si="0"/>
        <v>6.8172499999999997E-2</v>
      </c>
    </row>
    <row r="42" spans="1:5" ht="13.5" customHeight="1" x14ac:dyDescent="0.25">
      <c r="A42" s="173">
        <f t="shared" si="1"/>
        <v>38</v>
      </c>
      <c r="B42" s="174"/>
      <c r="C42" s="175">
        <v>18.2</v>
      </c>
      <c r="D42" s="171"/>
      <c r="E42" s="176">
        <f t="shared" si="0"/>
        <v>6.7067000000000002E-2</v>
      </c>
    </row>
    <row r="43" spans="1:5" ht="13.5" customHeight="1" x14ac:dyDescent="0.25">
      <c r="A43" s="173">
        <f>1+A42</f>
        <v>39</v>
      </c>
      <c r="B43" s="174"/>
      <c r="C43" s="175">
        <v>18.7</v>
      </c>
      <c r="D43" s="171"/>
      <c r="E43" s="176">
        <f t="shared" si="0"/>
        <v>6.8909499999999999E-2</v>
      </c>
    </row>
    <row r="44" spans="1:5" ht="13.5" customHeight="1" x14ac:dyDescent="0.25">
      <c r="A44" s="173">
        <f t="shared" si="1"/>
        <v>40</v>
      </c>
      <c r="B44" s="174"/>
      <c r="C44" s="175">
        <v>21.2</v>
      </c>
      <c r="D44" s="171"/>
      <c r="E44" s="176">
        <f t="shared" si="0"/>
        <v>7.8121999999999997E-2</v>
      </c>
    </row>
    <row r="45" spans="1:5" ht="13.5" customHeight="1" x14ac:dyDescent="0.25">
      <c r="A45" s="173">
        <f t="shared" si="1"/>
        <v>41</v>
      </c>
      <c r="B45" s="174"/>
      <c r="C45" s="175">
        <v>18</v>
      </c>
      <c r="D45" s="171"/>
      <c r="E45" s="176">
        <f t="shared" si="0"/>
        <v>6.633E-2</v>
      </c>
    </row>
    <row r="46" spans="1:5" ht="13.5" customHeight="1" x14ac:dyDescent="0.25">
      <c r="A46" s="173">
        <f t="shared" si="1"/>
        <v>42</v>
      </c>
      <c r="B46" s="174"/>
      <c r="C46" s="175">
        <v>20.399999999999999</v>
      </c>
      <c r="D46" s="171"/>
      <c r="E46" s="176">
        <f t="shared" si="0"/>
        <v>7.5173999999999991E-2</v>
      </c>
    </row>
    <row r="47" spans="1:5" ht="13.5" customHeight="1" x14ac:dyDescent="0.25">
      <c r="A47" s="173">
        <f t="shared" si="1"/>
        <v>43</v>
      </c>
      <c r="B47" s="177"/>
      <c r="C47" s="175">
        <v>18.100000000000001</v>
      </c>
      <c r="D47" s="171"/>
      <c r="E47" s="176">
        <f t="shared" si="0"/>
        <v>6.6698500000000008E-2</v>
      </c>
    </row>
    <row r="48" spans="1:5" ht="13.5" customHeight="1" x14ac:dyDescent="0.25">
      <c r="A48" s="173">
        <f t="shared" si="1"/>
        <v>44</v>
      </c>
      <c r="B48" s="174"/>
      <c r="C48" s="175">
        <v>18.7</v>
      </c>
      <c r="D48" s="171"/>
      <c r="E48" s="176">
        <f t="shared" si="0"/>
        <v>6.8909499999999999E-2</v>
      </c>
    </row>
    <row r="49" spans="1:5" ht="13.5" customHeight="1" x14ac:dyDescent="0.25">
      <c r="A49" s="173">
        <f t="shared" si="1"/>
        <v>45</v>
      </c>
      <c r="B49" s="174"/>
      <c r="C49" s="175">
        <v>18.100000000000001</v>
      </c>
      <c r="D49" s="171"/>
      <c r="E49" s="176">
        <f t="shared" si="0"/>
        <v>6.6698500000000008E-2</v>
      </c>
    </row>
    <row r="50" spans="1:5" ht="13.5" customHeight="1" x14ac:dyDescent="0.25">
      <c r="A50" s="173">
        <f t="shared" si="1"/>
        <v>46</v>
      </c>
      <c r="B50" s="174"/>
      <c r="C50" s="175">
        <v>18.7</v>
      </c>
      <c r="D50" s="171"/>
      <c r="E50" s="176">
        <f t="shared" si="0"/>
        <v>6.8909499999999999E-2</v>
      </c>
    </row>
    <row r="51" spans="1:5" ht="13.5" customHeight="1" x14ac:dyDescent="0.25">
      <c r="A51" s="173">
        <f t="shared" si="1"/>
        <v>47</v>
      </c>
      <c r="B51" s="174"/>
      <c r="C51" s="175">
        <v>18.3</v>
      </c>
      <c r="D51" s="171"/>
      <c r="E51" s="176">
        <f t="shared" si="0"/>
        <v>6.7435499999999995E-2</v>
      </c>
    </row>
    <row r="52" spans="1:5" ht="13.5" customHeight="1" x14ac:dyDescent="0.25">
      <c r="A52" s="173">
        <f t="shared" si="1"/>
        <v>48</v>
      </c>
      <c r="B52" s="174"/>
      <c r="C52" s="175">
        <v>20.100000000000001</v>
      </c>
      <c r="D52" s="171"/>
      <c r="E52" s="176">
        <f t="shared" si="0"/>
        <v>7.4068500000000009E-2</v>
      </c>
    </row>
    <row r="53" spans="1:5" ht="13.5" customHeight="1" x14ac:dyDescent="0.25">
      <c r="A53" s="173">
        <f t="shared" si="1"/>
        <v>49</v>
      </c>
      <c r="B53" s="174"/>
      <c r="C53" s="175">
        <v>18.7</v>
      </c>
      <c r="D53" s="171"/>
      <c r="E53" s="176">
        <f t="shared" si="0"/>
        <v>6.8909499999999999E-2</v>
      </c>
    </row>
    <row r="54" spans="1:5" ht="13.5" customHeight="1" x14ac:dyDescent="0.25">
      <c r="A54" s="173">
        <f t="shared" si="1"/>
        <v>50</v>
      </c>
      <c r="B54" s="177"/>
      <c r="C54" s="175">
        <v>19.899999999999999</v>
      </c>
      <c r="D54" s="171"/>
      <c r="E54" s="176">
        <f t="shared" si="0"/>
        <v>7.3331499999999994E-2</v>
      </c>
    </row>
    <row r="55" spans="1:5" ht="13.5" customHeight="1" x14ac:dyDescent="0.25">
      <c r="A55" s="173">
        <f t="shared" si="1"/>
        <v>51</v>
      </c>
      <c r="B55" s="174"/>
      <c r="C55" s="175">
        <v>19.100000000000001</v>
      </c>
      <c r="D55" s="171"/>
      <c r="E55" s="176">
        <f t="shared" si="0"/>
        <v>7.0383500000000002E-2</v>
      </c>
    </row>
    <row r="56" spans="1:5" ht="13.5" customHeight="1" x14ac:dyDescent="0.25">
      <c r="A56" s="173">
        <f t="shared" si="1"/>
        <v>52</v>
      </c>
      <c r="B56" s="174"/>
      <c r="C56" s="175">
        <v>17.600000000000001</v>
      </c>
      <c r="D56" s="171"/>
      <c r="E56" s="176">
        <f t="shared" si="0"/>
        <v>6.4855999999999997E-2</v>
      </c>
    </row>
    <row r="57" spans="1:5" ht="13.5" customHeight="1" x14ac:dyDescent="0.25">
      <c r="A57" s="173">
        <f t="shared" si="1"/>
        <v>53</v>
      </c>
      <c r="B57" s="174"/>
      <c r="C57" s="175">
        <v>18.399999999999999</v>
      </c>
      <c r="D57" s="171"/>
      <c r="E57" s="176">
        <f t="shared" si="0"/>
        <v>6.7803999999999989E-2</v>
      </c>
    </row>
    <row r="58" spans="1:5" ht="13.5" customHeight="1" x14ac:dyDescent="0.25">
      <c r="A58" s="173">
        <f t="shared" si="1"/>
        <v>54</v>
      </c>
      <c r="B58" s="174"/>
      <c r="C58" s="175">
        <v>20.399999999999999</v>
      </c>
      <c r="D58" s="171"/>
      <c r="E58" s="176">
        <f t="shared" si="0"/>
        <v>7.5173999999999991E-2</v>
      </c>
    </row>
    <row r="59" spans="1:5" ht="13.5" customHeight="1" x14ac:dyDescent="0.25">
      <c r="A59" s="173">
        <f t="shared" si="1"/>
        <v>55</v>
      </c>
      <c r="B59" s="174"/>
      <c r="C59" s="175">
        <v>18.2</v>
      </c>
      <c r="D59" s="171"/>
      <c r="E59" s="176">
        <f t="shared" si="0"/>
        <v>6.7067000000000002E-2</v>
      </c>
    </row>
    <row r="60" spans="1:5" ht="13.5" customHeight="1" x14ac:dyDescent="0.25">
      <c r="A60" s="173">
        <f t="shared" si="1"/>
        <v>56</v>
      </c>
      <c r="B60" s="174"/>
      <c r="C60" s="175">
        <v>19.399999999999999</v>
      </c>
      <c r="D60" s="171"/>
      <c r="E60" s="176">
        <f t="shared" si="0"/>
        <v>7.1488999999999997E-2</v>
      </c>
    </row>
    <row r="61" spans="1:5" ht="13.5" customHeight="1" x14ac:dyDescent="0.25">
      <c r="A61" s="173">
        <f t="shared" si="1"/>
        <v>57</v>
      </c>
      <c r="B61" s="177"/>
      <c r="C61" s="175">
        <v>18.399999999999999</v>
      </c>
      <c r="D61" s="171"/>
      <c r="E61" s="176">
        <f t="shared" si="0"/>
        <v>6.7803999999999989E-2</v>
      </c>
    </row>
    <row r="62" spans="1:5" ht="13.5" customHeight="1" x14ac:dyDescent="0.25">
      <c r="A62" s="173">
        <f t="shared" si="1"/>
        <v>58</v>
      </c>
      <c r="B62" s="174"/>
      <c r="C62" s="175">
        <v>18.8</v>
      </c>
      <c r="D62" s="171"/>
      <c r="E62" s="176">
        <f t="shared" si="0"/>
        <v>6.9278000000000006E-2</v>
      </c>
    </row>
    <row r="63" spans="1:5" ht="13.5" customHeight="1" x14ac:dyDescent="0.25">
      <c r="A63" s="173">
        <f t="shared" si="1"/>
        <v>59</v>
      </c>
      <c r="B63" s="174"/>
      <c r="C63" s="175">
        <v>18.8</v>
      </c>
      <c r="D63" s="171"/>
      <c r="E63" s="176">
        <f t="shared" si="0"/>
        <v>6.9278000000000006E-2</v>
      </c>
    </row>
    <row r="64" spans="1:5" ht="13.5" customHeight="1" x14ac:dyDescent="0.25">
      <c r="A64" s="173">
        <f t="shared" si="1"/>
        <v>60</v>
      </c>
      <c r="B64" s="174"/>
      <c r="C64" s="175">
        <v>19.7</v>
      </c>
      <c r="D64" s="171"/>
      <c r="E64" s="176">
        <f t="shared" si="0"/>
        <v>7.2594499999999992E-2</v>
      </c>
    </row>
    <row r="65" spans="1:5" ht="13.5" customHeight="1" x14ac:dyDescent="0.25">
      <c r="A65" s="173">
        <f t="shared" si="1"/>
        <v>61</v>
      </c>
      <c r="B65" s="174"/>
      <c r="C65" s="175">
        <v>21.7</v>
      </c>
      <c r="D65" s="171"/>
      <c r="E65" s="176">
        <f t="shared" si="0"/>
        <v>7.9964499999999994E-2</v>
      </c>
    </row>
    <row r="66" spans="1:5" ht="13.5" customHeight="1" x14ac:dyDescent="0.25">
      <c r="A66" s="173">
        <f t="shared" si="1"/>
        <v>62</v>
      </c>
      <c r="B66" s="174"/>
      <c r="C66" s="175">
        <v>19.2</v>
      </c>
      <c r="D66" s="171"/>
      <c r="E66" s="176">
        <f t="shared" si="0"/>
        <v>7.0751999999999995E-2</v>
      </c>
    </row>
    <row r="67" spans="1:5" ht="13.5" customHeight="1" x14ac:dyDescent="0.25">
      <c r="A67" s="173">
        <f t="shared" si="1"/>
        <v>63</v>
      </c>
      <c r="B67" s="174"/>
      <c r="C67" s="175">
        <v>17.399999999999999</v>
      </c>
      <c r="D67" s="171"/>
      <c r="E67" s="176">
        <f t="shared" si="0"/>
        <v>6.4118999999999995E-2</v>
      </c>
    </row>
    <row r="68" spans="1:5" ht="13.5" customHeight="1" x14ac:dyDescent="0.25">
      <c r="A68" s="173">
        <f t="shared" si="1"/>
        <v>64</v>
      </c>
      <c r="B68" s="174"/>
      <c r="C68" s="175">
        <v>17.5</v>
      </c>
      <c r="D68" s="171"/>
      <c r="E68" s="176">
        <f t="shared" si="0"/>
        <v>6.4487500000000003E-2</v>
      </c>
    </row>
    <row r="69" spans="1:5" ht="13.5" customHeight="1" x14ac:dyDescent="0.25">
      <c r="A69" s="173">
        <f t="shared" si="1"/>
        <v>65</v>
      </c>
      <c r="B69" s="174"/>
      <c r="C69" s="175">
        <v>17.100000000000001</v>
      </c>
      <c r="D69" s="171"/>
      <c r="E69" s="176">
        <f t="shared" si="0"/>
        <v>6.30135E-2</v>
      </c>
    </row>
    <row r="70" spans="1:5" ht="13.5" customHeight="1" x14ac:dyDescent="0.25">
      <c r="A70" s="173">
        <f t="shared" si="1"/>
        <v>66</v>
      </c>
      <c r="B70" s="174"/>
      <c r="C70" s="175">
        <v>13.3</v>
      </c>
      <c r="D70" s="171"/>
      <c r="E70" s="176">
        <f t="shared" ref="E70:E133" si="2">C70*0.003685</f>
        <v>4.9010499999999999E-2</v>
      </c>
    </row>
    <row r="71" spans="1:5" ht="13.5" customHeight="1" x14ac:dyDescent="0.25">
      <c r="A71" s="173">
        <f t="shared" ref="A71:A78" si="3">1+A70</f>
        <v>67</v>
      </c>
      <c r="B71" s="177"/>
      <c r="C71" s="175">
        <v>15.3</v>
      </c>
      <c r="D71" s="171"/>
      <c r="E71" s="176">
        <f t="shared" si="2"/>
        <v>5.63805E-2</v>
      </c>
    </row>
    <row r="72" spans="1:5" ht="13.5" customHeight="1" x14ac:dyDescent="0.25">
      <c r="A72" s="173">
        <f t="shared" si="3"/>
        <v>68</v>
      </c>
      <c r="B72" s="174"/>
      <c r="C72" s="175">
        <v>16.7</v>
      </c>
      <c r="D72" s="171"/>
      <c r="E72" s="176">
        <f t="shared" si="2"/>
        <v>6.1539499999999997E-2</v>
      </c>
    </row>
    <row r="73" spans="1:5" ht="13.5" customHeight="1" x14ac:dyDescent="0.25">
      <c r="A73" s="173">
        <f t="shared" si="3"/>
        <v>69</v>
      </c>
      <c r="B73" s="174"/>
      <c r="C73" s="175">
        <v>18</v>
      </c>
      <c r="D73" s="171"/>
      <c r="E73" s="176">
        <f t="shared" si="2"/>
        <v>6.633E-2</v>
      </c>
    </row>
    <row r="74" spans="1:5" ht="13.5" customHeight="1" x14ac:dyDescent="0.25">
      <c r="A74" s="173">
        <f t="shared" si="3"/>
        <v>70</v>
      </c>
      <c r="B74" s="174"/>
      <c r="C74" s="175">
        <v>18.2</v>
      </c>
      <c r="D74" s="171"/>
      <c r="E74" s="176">
        <f t="shared" si="2"/>
        <v>6.7067000000000002E-2</v>
      </c>
    </row>
    <row r="75" spans="1:5" ht="13.5" customHeight="1" x14ac:dyDescent="0.25">
      <c r="A75" s="173">
        <f t="shared" si="3"/>
        <v>71</v>
      </c>
      <c r="B75" s="174"/>
      <c r="C75" s="175">
        <v>17.8</v>
      </c>
      <c r="D75" s="171"/>
      <c r="E75" s="176">
        <f t="shared" si="2"/>
        <v>6.5592999999999999E-2</v>
      </c>
    </row>
    <row r="76" spans="1:5" ht="13.5" customHeight="1" x14ac:dyDescent="0.25">
      <c r="A76" s="173">
        <f t="shared" si="3"/>
        <v>72</v>
      </c>
      <c r="B76" s="174"/>
      <c r="C76" s="175">
        <v>17.100000000000001</v>
      </c>
      <c r="D76" s="171"/>
      <c r="E76" s="176">
        <f t="shared" si="2"/>
        <v>6.30135E-2</v>
      </c>
    </row>
    <row r="77" spans="1:5" ht="13.5" customHeight="1" x14ac:dyDescent="0.25">
      <c r="A77" s="173">
        <f t="shared" si="3"/>
        <v>73</v>
      </c>
      <c r="B77" s="177"/>
      <c r="C77" s="175">
        <v>17.3</v>
      </c>
      <c r="D77" s="171"/>
      <c r="E77" s="176">
        <f t="shared" si="2"/>
        <v>6.3750500000000002E-2</v>
      </c>
    </row>
    <row r="78" spans="1:5" ht="13.5" customHeight="1" x14ac:dyDescent="0.25">
      <c r="A78" s="173">
        <f t="shared" si="3"/>
        <v>74</v>
      </c>
      <c r="B78" s="179"/>
      <c r="C78" s="175">
        <v>17.100000000000001</v>
      </c>
      <c r="D78" s="171"/>
      <c r="E78" s="176">
        <f t="shared" si="2"/>
        <v>6.30135E-2</v>
      </c>
    </row>
    <row r="79" spans="1:5" ht="13.5" customHeight="1" x14ac:dyDescent="0.25">
      <c r="A79" s="173">
        <f>1+A78</f>
        <v>75</v>
      </c>
      <c r="B79" s="174"/>
      <c r="C79" s="175">
        <v>14.7</v>
      </c>
      <c r="D79" s="171"/>
      <c r="E79" s="176">
        <f t="shared" si="2"/>
        <v>5.4169499999999995E-2</v>
      </c>
    </row>
    <row r="80" spans="1:5" ht="13.5" customHeight="1" x14ac:dyDescent="0.25">
      <c r="A80" s="173">
        <f t="shared" ref="A80:A99" si="4">1+A79</f>
        <v>76</v>
      </c>
      <c r="B80" s="174"/>
      <c r="C80" s="175">
        <v>14.8</v>
      </c>
      <c r="D80" s="171"/>
      <c r="E80" s="176">
        <f t="shared" si="2"/>
        <v>5.4538000000000003E-2</v>
      </c>
    </row>
    <row r="81" spans="1:5" ht="13.5" customHeight="1" x14ac:dyDescent="0.25">
      <c r="A81" s="173">
        <f t="shared" si="4"/>
        <v>77</v>
      </c>
      <c r="B81" s="177"/>
      <c r="C81" s="175">
        <v>16</v>
      </c>
      <c r="D81" s="171"/>
      <c r="E81" s="176">
        <f t="shared" si="2"/>
        <v>5.8959999999999999E-2</v>
      </c>
    </row>
    <row r="82" spans="1:5" ht="13.5" customHeight="1" x14ac:dyDescent="0.25">
      <c r="A82" s="173">
        <f t="shared" si="4"/>
        <v>78</v>
      </c>
      <c r="B82" s="174"/>
      <c r="C82" s="175">
        <v>16.3</v>
      </c>
      <c r="D82" s="171"/>
      <c r="E82" s="176">
        <f t="shared" si="2"/>
        <v>6.0065500000000001E-2</v>
      </c>
    </row>
    <row r="83" spans="1:5" ht="13.5" customHeight="1" x14ac:dyDescent="0.25">
      <c r="A83" s="173">
        <f t="shared" si="4"/>
        <v>79</v>
      </c>
      <c r="B83" s="174"/>
      <c r="C83" s="175">
        <v>17</v>
      </c>
      <c r="D83" s="171"/>
      <c r="E83" s="176">
        <f t="shared" si="2"/>
        <v>6.2644999999999992E-2</v>
      </c>
    </row>
    <row r="84" spans="1:5" ht="13.5" customHeight="1" x14ac:dyDescent="0.25">
      <c r="A84" s="173">
        <f t="shared" si="4"/>
        <v>80</v>
      </c>
      <c r="B84" s="174"/>
      <c r="C84" s="175">
        <v>17.8</v>
      </c>
      <c r="D84" s="171"/>
      <c r="E84" s="176">
        <f t="shared" si="2"/>
        <v>6.5592999999999999E-2</v>
      </c>
    </row>
    <row r="85" spans="1:5" ht="13.5" customHeight="1" x14ac:dyDescent="0.25">
      <c r="A85" s="173">
        <f t="shared" si="4"/>
        <v>81</v>
      </c>
      <c r="B85" s="174"/>
      <c r="C85" s="175">
        <v>16.600000000000001</v>
      </c>
      <c r="D85" s="171"/>
      <c r="E85" s="176">
        <f t="shared" si="2"/>
        <v>6.1171000000000003E-2</v>
      </c>
    </row>
    <row r="86" spans="1:5" ht="13.5" customHeight="1" x14ac:dyDescent="0.25">
      <c r="A86" s="173">
        <f t="shared" si="4"/>
        <v>82</v>
      </c>
      <c r="B86" s="174"/>
      <c r="C86" s="175">
        <v>17</v>
      </c>
      <c r="D86" s="171"/>
      <c r="E86" s="176">
        <f t="shared" si="2"/>
        <v>6.2644999999999992E-2</v>
      </c>
    </row>
    <row r="87" spans="1:5" ht="13.5" customHeight="1" x14ac:dyDescent="0.25">
      <c r="A87" s="173">
        <f t="shared" si="4"/>
        <v>83</v>
      </c>
      <c r="B87" s="174"/>
      <c r="C87" s="175">
        <v>16.600000000000001</v>
      </c>
      <c r="D87" s="171"/>
      <c r="E87" s="176">
        <f t="shared" si="2"/>
        <v>6.1171000000000003E-2</v>
      </c>
    </row>
    <row r="88" spans="1:5" ht="13.5" customHeight="1" x14ac:dyDescent="0.25">
      <c r="A88" s="173">
        <f t="shared" si="4"/>
        <v>84</v>
      </c>
      <c r="B88" s="177"/>
      <c r="C88" s="175">
        <v>17</v>
      </c>
      <c r="D88" s="171"/>
      <c r="E88" s="176">
        <f t="shared" si="2"/>
        <v>6.2644999999999992E-2</v>
      </c>
    </row>
    <row r="89" spans="1:5" ht="13.5" customHeight="1" x14ac:dyDescent="0.25">
      <c r="A89" s="173">
        <f t="shared" si="4"/>
        <v>85</v>
      </c>
      <c r="B89" s="174"/>
      <c r="C89" s="175">
        <v>17.8</v>
      </c>
      <c r="D89" s="171"/>
      <c r="E89" s="176">
        <f t="shared" si="2"/>
        <v>6.5592999999999999E-2</v>
      </c>
    </row>
    <row r="90" spans="1:5" ht="13.5" customHeight="1" x14ac:dyDescent="0.25">
      <c r="A90" s="173">
        <f t="shared" si="4"/>
        <v>86</v>
      </c>
      <c r="B90" s="177"/>
      <c r="C90" s="175">
        <v>17.8</v>
      </c>
      <c r="D90" s="171"/>
      <c r="E90" s="176">
        <f t="shared" si="2"/>
        <v>6.5592999999999999E-2</v>
      </c>
    </row>
    <row r="91" spans="1:5" ht="13.5" customHeight="1" x14ac:dyDescent="0.25">
      <c r="A91" s="173">
        <f t="shared" si="4"/>
        <v>87</v>
      </c>
      <c r="B91" s="174"/>
      <c r="C91" s="175">
        <v>14.9</v>
      </c>
      <c r="D91" s="171"/>
      <c r="E91" s="176">
        <f t="shared" si="2"/>
        <v>5.4906499999999997E-2</v>
      </c>
    </row>
    <row r="92" spans="1:5" ht="13.5" customHeight="1" x14ac:dyDescent="0.25">
      <c r="A92" s="173">
        <f t="shared" si="4"/>
        <v>88</v>
      </c>
      <c r="B92" s="174"/>
      <c r="C92" s="175">
        <v>15.9</v>
      </c>
      <c r="D92" s="171"/>
      <c r="E92" s="176">
        <f t="shared" si="2"/>
        <v>5.8591499999999998E-2</v>
      </c>
    </row>
    <row r="93" spans="1:5" ht="13.5" customHeight="1" x14ac:dyDescent="0.25">
      <c r="A93" s="173">
        <f t="shared" si="4"/>
        <v>89</v>
      </c>
      <c r="B93" s="174"/>
      <c r="C93" s="175">
        <v>14.9</v>
      </c>
      <c r="D93" s="171"/>
      <c r="E93" s="176">
        <f t="shared" si="2"/>
        <v>5.4906499999999997E-2</v>
      </c>
    </row>
    <row r="94" spans="1:5" ht="13.5" customHeight="1" x14ac:dyDescent="0.25">
      <c r="A94" s="173">
        <f t="shared" si="4"/>
        <v>90</v>
      </c>
      <c r="B94" s="174"/>
      <c r="C94" s="175">
        <v>15.4</v>
      </c>
      <c r="D94" s="171"/>
      <c r="E94" s="176">
        <f t="shared" si="2"/>
        <v>5.6749000000000001E-2</v>
      </c>
    </row>
    <row r="95" spans="1:5" ht="13.5" customHeight="1" x14ac:dyDescent="0.25">
      <c r="A95" s="173">
        <f t="shared" si="4"/>
        <v>91</v>
      </c>
      <c r="B95" s="174"/>
      <c r="C95" s="175">
        <v>16.8</v>
      </c>
      <c r="D95" s="171"/>
      <c r="E95" s="176">
        <f t="shared" si="2"/>
        <v>6.1907999999999998E-2</v>
      </c>
    </row>
    <row r="96" spans="1:5" ht="13.5" customHeight="1" x14ac:dyDescent="0.25">
      <c r="A96" s="173">
        <f t="shared" si="4"/>
        <v>92</v>
      </c>
      <c r="B96" s="177"/>
      <c r="C96" s="175">
        <v>16</v>
      </c>
      <c r="D96" s="171"/>
      <c r="E96" s="176">
        <f t="shared" si="2"/>
        <v>5.8959999999999999E-2</v>
      </c>
    </row>
    <row r="97" spans="1:5" ht="13.5" customHeight="1" x14ac:dyDescent="0.25">
      <c r="A97" s="173">
        <f t="shared" si="4"/>
        <v>93</v>
      </c>
      <c r="B97" s="174"/>
      <c r="C97" s="175">
        <v>14.9</v>
      </c>
      <c r="D97" s="171"/>
      <c r="E97" s="176">
        <f t="shared" si="2"/>
        <v>5.4906499999999997E-2</v>
      </c>
    </row>
    <row r="98" spans="1:5" ht="13.5" customHeight="1" x14ac:dyDescent="0.25">
      <c r="A98" s="173">
        <f t="shared" si="4"/>
        <v>94</v>
      </c>
      <c r="B98" s="174"/>
      <c r="C98" s="175">
        <v>16.5</v>
      </c>
      <c r="D98" s="171"/>
      <c r="E98" s="176">
        <f t="shared" si="2"/>
        <v>6.0802499999999995E-2</v>
      </c>
    </row>
    <row r="99" spans="1:5" ht="13.5" customHeight="1" x14ac:dyDescent="0.25">
      <c r="A99" s="173">
        <f t="shared" si="4"/>
        <v>95</v>
      </c>
      <c r="B99" s="174"/>
      <c r="C99" s="175">
        <v>17.3</v>
      </c>
      <c r="D99" s="171"/>
      <c r="E99" s="176">
        <f t="shared" si="2"/>
        <v>6.3750500000000002E-2</v>
      </c>
    </row>
    <row r="100" spans="1:5" ht="13.5" customHeight="1" x14ac:dyDescent="0.25">
      <c r="A100" s="173">
        <f>1+A99</f>
        <v>96</v>
      </c>
      <c r="B100" s="174"/>
      <c r="C100" s="175">
        <v>16.600000000000001</v>
      </c>
      <c r="D100" s="171"/>
      <c r="E100" s="176">
        <f t="shared" si="2"/>
        <v>6.1171000000000003E-2</v>
      </c>
    </row>
    <row r="101" spans="1:5" ht="13.5" customHeight="1" x14ac:dyDescent="0.25">
      <c r="A101" s="173">
        <f t="shared" ref="A101:A164" si="5">1+A100</f>
        <v>97</v>
      </c>
      <c r="B101" s="174"/>
      <c r="C101" s="175">
        <v>17.3</v>
      </c>
      <c r="D101" s="171"/>
      <c r="E101" s="176">
        <f t="shared" si="2"/>
        <v>6.3750500000000002E-2</v>
      </c>
    </row>
    <row r="102" spans="1:5" ht="13.5" customHeight="1" x14ac:dyDescent="0.25">
      <c r="A102" s="173">
        <f t="shared" si="5"/>
        <v>98</v>
      </c>
      <c r="B102" s="174"/>
      <c r="C102" s="175">
        <v>17.100000000000001</v>
      </c>
      <c r="D102" s="171"/>
      <c r="E102" s="176">
        <f t="shared" si="2"/>
        <v>6.30135E-2</v>
      </c>
    </row>
    <row r="103" spans="1:5" ht="13.5" customHeight="1" x14ac:dyDescent="0.25">
      <c r="A103" s="173">
        <f t="shared" si="5"/>
        <v>99</v>
      </c>
      <c r="B103" s="177"/>
      <c r="C103" s="175">
        <v>18.100000000000001</v>
      </c>
      <c r="D103" s="171"/>
      <c r="E103" s="176">
        <f t="shared" si="2"/>
        <v>6.6698500000000008E-2</v>
      </c>
    </row>
    <row r="104" spans="1:5" ht="13.5" customHeight="1" x14ac:dyDescent="0.25">
      <c r="A104" s="173">
        <f t="shared" si="5"/>
        <v>100</v>
      </c>
      <c r="B104" s="174"/>
      <c r="C104" s="175">
        <v>17.5</v>
      </c>
      <c r="D104" s="171"/>
      <c r="E104" s="176">
        <f t="shared" si="2"/>
        <v>6.4487500000000003E-2</v>
      </c>
    </row>
    <row r="105" spans="1:5" ht="13.5" customHeight="1" x14ac:dyDescent="0.25">
      <c r="A105" s="173">
        <f t="shared" si="5"/>
        <v>101</v>
      </c>
      <c r="B105" s="174"/>
      <c r="C105" s="175">
        <v>16.5</v>
      </c>
      <c r="D105" s="171"/>
      <c r="E105" s="176">
        <f t="shared" si="2"/>
        <v>6.0802499999999995E-2</v>
      </c>
    </row>
    <row r="106" spans="1:5" ht="13.5" customHeight="1" x14ac:dyDescent="0.25">
      <c r="A106" s="173">
        <f t="shared" si="5"/>
        <v>102</v>
      </c>
      <c r="B106" s="174"/>
      <c r="C106" s="175">
        <v>16.5</v>
      </c>
      <c r="D106" s="171"/>
      <c r="E106" s="176">
        <f t="shared" si="2"/>
        <v>6.0802499999999995E-2</v>
      </c>
    </row>
    <row r="107" spans="1:5" ht="13.5" customHeight="1" x14ac:dyDescent="0.25">
      <c r="A107" s="173">
        <f t="shared" si="5"/>
        <v>103</v>
      </c>
      <c r="B107" s="177"/>
      <c r="C107" s="175">
        <v>16.8</v>
      </c>
      <c r="D107" s="171"/>
      <c r="E107" s="176">
        <f t="shared" si="2"/>
        <v>6.1907999999999998E-2</v>
      </c>
    </row>
    <row r="108" spans="1:5" ht="13.5" customHeight="1" x14ac:dyDescent="0.25">
      <c r="A108" s="173">
        <f t="shared" si="5"/>
        <v>104</v>
      </c>
      <c r="B108" s="174"/>
      <c r="C108" s="175">
        <v>16.3</v>
      </c>
      <c r="D108" s="171"/>
      <c r="E108" s="176">
        <f t="shared" si="2"/>
        <v>6.0065500000000001E-2</v>
      </c>
    </row>
    <row r="109" spans="1:5" ht="13.5" customHeight="1" x14ac:dyDescent="0.25">
      <c r="A109" s="173">
        <f t="shared" si="5"/>
        <v>105</v>
      </c>
      <c r="B109" s="174"/>
      <c r="C109" s="175">
        <v>17</v>
      </c>
      <c r="D109" s="171"/>
      <c r="E109" s="176">
        <f t="shared" si="2"/>
        <v>6.2644999999999992E-2</v>
      </c>
    </row>
    <row r="110" spans="1:5" ht="13.5" customHeight="1" x14ac:dyDescent="0.25">
      <c r="A110" s="173">
        <f t="shared" si="5"/>
        <v>106</v>
      </c>
      <c r="B110" s="174"/>
      <c r="C110" s="175">
        <v>17.3</v>
      </c>
      <c r="D110" s="171"/>
      <c r="E110" s="176">
        <f t="shared" si="2"/>
        <v>6.3750500000000002E-2</v>
      </c>
    </row>
    <row r="111" spans="1:5" ht="13.5" customHeight="1" x14ac:dyDescent="0.25">
      <c r="A111" s="173">
        <f t="shared" si="5"/>
        <v>107</v>
      </c>
      <c r="B111" s="174"/>
      <c r="C111" s="175">
        <v>18</v>
      </c>
      <c r="D111" s="171"/>
      <c r="E111" s="176">
        <f t="shared" si="2"/>
        <v>6.633E-2</v>
      </c>
    </row>
    <row r="112" spans="1:5" ht="13.5" customHeight="1" x14ac:dyDescent="0.25">
      <c r="A112" s="173">
        <f t="shared" si="5"/>
        <v>108</v>
      </c>
      <c r="B112" s="174"/>
      <c r="C112" s="175">
        <v>14.9</v>
      </c>
      <c r="D112" s="171"/>
      <c r="E112" s="176">
        <f t="shared" si="2"/>
        <v>5.4906499999999997E-2</v>
      </c>
    </row>
    <row r="113" spans="1:5" ht="13.5" customHeight="1" x14ac:dyDescent="0.25">
      <c r="A113" s="173">
        <f t="shared" si="5"/>
        <v>109</v>
      </c>
      <c r="B113" s="174"/>
      <c r="C113" s="175">
        <v>15.7</v>
      </c>
      <c r="D113" s="171"/>
      <c r="E113" s="176">
        <f t="shared" si="2"/>
        <v>5.7854499999999996E-2</v>
      </c>
    </row>
    <row r="114" spans="1:5" ht="13.5" customHeight="1" x14ac:dyDescent="0.25">
      <c r="A114" s="173">
        <f t="shared" si="5"/>
        <v>110</v>
      </c>
      <c r="B114" s="174"/>
      <c r="C114" s="175">
        <v>19.7</v>
      </c>
      <c r="D114" s="171"/>
      <c r="E114" s="176">
        <f t="shared" si="2"/>
        <v>7.2594499999999992E-2</v>
      </c>
    </row>
    <row r="115" spans="1:5" ht="13.5" customHeight="1" x14ac:dyDescent="0.25">
      <c r="A115" s="173">
        <f t="shared" si="5"/>
        <v>111</v>
      </c>
      <c r="B115" s="174"/>
      <c r="C115" s="175">
        <v>16.899999999999999</v>
      </c>
      <c r="D115" s="171"/>
      <c r="E115" s="176">
        <f t="shared" si="2"/>
        <v>6.2276499999999992E-2</v>
      </c>
    </row>
    <row r="116" spans="1:5" ht="13.5" customHeight="1" x14ac:dyDescent="0.25">
      <c r="A116" s="173">
        <f t="shared" si="5"/>
        <v>112</v>
      </c>
      <c r="B116" s="174"/>
      <c r="C116" s="175">
        <v>17.8</v>
      </c>
      <c r="D116" s="171"/>
      <c r="E116" s="176">
        <f t="shared" si="2"/>
        <v>6.5592999999999999E-2</v>
      </c>
    </row>
    <row r="117" spans="1:5" ht="13.5" customHeight="1" x14ac:dyDescent="0.25">
      <c r="A117" s="173">
        <f t="shared" si="5"/>
        <v>113</v>
      </c>
      <c r="B117" s="174"/>
      <c r="C117" s="175">
        <v>17.399999999999999</v>
      </c>
      <c r="D117" s="171"/>
      <c r="E117" s="176">
        <f t="shared" si="2"/>
        <v>6.4118999999999995E-2</v>
      </c>
    </row>
    <row r="118" spans="1:5" ht="13.5" customHeight="1" x14ac:dyDescent="0.25">
      <c r="A118" s="173">
        <f t="shared" si="5"/>
        <v>114</v>
      </c>
      <c r="B118" s="174"/>
      <c r="C118" s="175">
        <v>18.3</v>
      </c>
      <c r="D118" s="171"/>
      <c r="E118" s="176">
        <f t="shared" si="2"/>
        <v>6.7435499999999995E-2</v>
      </c>
    </row>
    <row r="119" spans="1:5" ht="13.5" customHeight="1" x14ac:dyDescent="0.25">
      <c r="A119" s="173">
        <f t="shared" si="5"/>
        <v>115</v>
      </c>
      <c r="B119" s="174"/>
      <c r="C119" s="175">
        <v>17.3</v>
      </c>
      <c r="D119" s="171"/>
      <c r="E119" s="176">
        <f t="shared" si="2"/>
        <v>6.3750500000000002E-2</v>
      </c>
    </row>
    <row r="120" spans="1:5" ht="13.5" customHeight="1" x14ac:dyDescent="0.25">
      <c r="A120" s="173">
        <f t="shared" si="5"/>
        <v>116</v>
      </c>
      <c r="B120" s="174"/>
      <c r="C120" s="175">
        <v>18</v>
      </c>
      <c r="D120" s="171"/>
      <c r="E120" s="176">
        <f t="shared" si="2"/>
        <v>6.633E-2</v>
      </c>
    </row>
    <row r="121" spans="1:5" ht="13.5" customHeight="1" x14ac:dyDescent="0.25">
      <c r="A121" s="173">
        <f t="shared" si="5"/>
        <v>117</v>
      </c>
      <c r="B121" s="174"/>
      <c r="C121" s="175">
        <v>22.3</v>
      </c>
      <c r="D121" s="171"/>
      <c r="E121" s="176">
        <f t="shared" si="2"/>
        <v>8.2175499999999999E-2</v>
      </c>
    </row>
    <row r="122" spans="1:5" ht="13.5" customHeight="1" x14ac:dyDescent="0.25">
      <c r="A122" s="173">
        <f t="shared" si="5"/>
        <v>118</v>
      </c>
      <c r="B122" s="174"/>
      <c r="C122" s="175">
        <v>18.100000000000001</v>
      </c>
      <c r="D122" s="171"/>
      <c r="E122" s="176">
        <f t="shared" si="2"/>
        <v>6.6698500000000008E-2</v>
      </c>
    </row>
    <row r="123" spans="1:5" ht="13.5" customHeight="1" x14ac:dyDescent="0.25">
      <c r="A123" s="173">
        <f t="shared" si="5"/>
        <v>119</v>
      </c>
      <c r="B123" s="174"/>
      <c r="C123" s="175">
        <v>18</v>
      </c>
      <c r="D123" s="171"/>
      <c r="E123" s="176">
        <f t="shared" si="2"/>
        <v>6.633E-2</v>
      </c>
    </row>
    <row r="124" spans="1:5" ht="13.5" customHeight="1" x14ac:dyDescent="0.25">
      <c r="A124" s="173">
        <f t="shared" si="5"/>
        <v>120</v>
      </c>
      <c r="B124" s="174"/>
      <c r="C124" s="175">
        <v>18</v>
      </c>
      <c r="D124" s="171"/>
      <c r="E124" s="176">
        <f t="shared" si="2"/>
        <v>6.633E-2</v>
      </c>
    </row>
    <row r="125" spans="1:5" ht="13.5" customHeight="1" x14ac:dyDescent="0.25">
      <c r="A125" s="173">
        <f t="shared" si="5"/>
        <v>121</v>
      </c>
      <c r="B125" s="174"/>
      <c r="C125" s="175">
        <v>17.8</v>
      </c>
      <c r="D125" s="171"/>
      <c r="E125" s="176">
        <f t="shared" si="2"/>
        <v>6.5592999999999999E-2</v>
      </c>
    </row>
    <row r="126" spans="1:5" ht="13.5" customHeight="1" x14ac:dyDescent="0.25">
      <c r="A126" s="173">
        <f t="shared" si="5"/>
        <v>122</v>
      </c>
      <c r="B126" s="174"/>
      <c r="C126" s="175">
        <v>19.600000000000001</v>
      </c>
      <c r="D126" s="171"/>
      <c r="E126" s="176">
        <f t="shared" si="2"/>
        <v>7.2225999999999999E-2</v>
      </c>
    </row>
    <row r="127" spans="1:5" ht="13.5" customHeight="1" x14ac:dyDescent="0.25">
      <c r="A127" s="173">
        <f t="shared" si="5"/>
        <v>123</v>
      </c>
      <c r="B127" s="174"/>
      <c r="C127" s="175">
        <v>15.2</v>
      </c>
      <c r="D127" s="171"/>
      <c r="E127" s="176">
        <f t="shared" si="2"/>
        <v>5.6011999999999999E-2</v>
      </c>
    </row>
    <row r="128" spans="1:5" ht="13.5" customHeight="1" x14ac:dyDescent="0.25">
      <c r="A128" s="173">
        <f t="shared" si="5"/>
        <v>124</v>
      </c>
      <c r="B128" s="174"/>
      <c r="C128" s="175">
        <v>18.399999999999999</v>
      </c>
      <c r="D128" s="171"/>
      <c r="E128" s="176">
        <f t="shared" si="2"/>
        <v>6.7803999999999989E-2</v>
      </c>
    </row>
    <row r="129" spans="1:5" ht="13.5" customHeight="1" x14ac:dyDescent="0.25">
      <c r="A129" s="173">
        <f t="shared" si="5"/>
        <v>125</v>
      </c>
      <c r="B129" s="174"/>
      <c r="C129" s="175">
        <v>15.8</v>
      </c>
      <c r="D129" s="171"/>
      <c r="E129" s="176">
        <f t="shared" si="2"/>
        <v>5.8223000000000004E-2</v>
      </c>
    </row>
    <row r="130" spans="1:5" ht="13.5" customHeight="1" x14ac:dyDescent="0.25">
      <c r="A130" s="173">
        <f t="shared" si="5"/>
        <v>126</v>
      </c>
      <c r="B130" s="174"/>
      <c r="C130" s="175">
        <v>16.3</v>
      </c>
      <c r="D130" s="171"/>
      <c r="E130" s="176">
        <f t="shared" si="2"/>
        <v>6.0065500000000001E-2</v>
      </c>
    </row>
    <row r="131" spans="1:5" ht="13.5" customHeight="1" x14ac:dyDescent="0.25">
      <c r="A131" s="173">
        <f t="shared" si="5"/>
        <v>127</v>
      </c>
      <c r="B131" s="174"/>
      <c r="C131" s="175">
        <v>17.899999999999999</v>
      </c>
      <c r="D131" s="171"/>
      <c r="E131" s="176">
        <f t="shared" si="2"/>
        <v>6.5961499999999992E-2</v>
      </c>
    </row>
    <row r="132" spans="1:5" ht="13.5" customHeight="1" x14ac:dyDescent="0.25">
      <c r="A132" s="173">
        <f t="shared" si="5"/>
        <v>128</v>
      </c>
      <c r="B132" s="174"/>
      <c r="C132" s="175">
        <v>17.399999999999999</v>
      </c>
      <c r="D132" s="171"/>
      <c r="E132" s="176">
        <f t="shared" si="2"/>
        <v>6.4118999999999995E-2</v>
      </c>
    </row>
    <row r="133" spans="1:5" ht="13.5" customHeight="1" x14ac:dyDescent="0.25">
      <c r="A133" s="173">
        <f t="shared" si="5"/>
        <v>129</v>
      </c>
      <c r="B133" s="174"/>
      <c r="C133" s="175">
        <v>18.2</v>
      </c>
      <c r="D133" s="171"/>
      <c r="E133" s="176">
        <f t="shared" si="2"/>
        <v>6.7067000000000002E-2</v>
      </c>
    </row>
    <row r="134" spans="1:5" ht="13.5" customHeight="1" x14ac:dyDescent="0.25">
      <c r="A134" s="173">
        <f t="shared" si="5"/>
        <v>130</v>
      </c>
      <c r="B134" s="174"/>
      <c r="C134" s="175">
        <v>17</v>
      </c>
      <c r="D134" s="171"/>
      <c r="E134" s="176">
        <f t="shared" ref="E134:E197" si="6">C134*0.003685</f>
        <v>6.2644999999999992E-2</v>
      </c>
    </row>
    <row r="135" spans="1:5" ht="13.5" customHeight="1" x14ac:dyDescent="0.25">
      <c r="A135" s="173">
        <f t="shared" si="5"/>
        <v>131</v>
      </c>
      <c r="B135" s="174"/>
      <c r="C135" s="175">
        <v>18.8</v>
      </c>
      <c r="D135" s="171"/>
      <c r="E135" s="176">
        <f t="shared" si="6"/>
        <v>6.9278000000000006E-2</v>
      </c>
    </row>
    <row r="136" spans="1:5" ht="13.5" customHeight="1" x14ac:dyDescent="0.25">
      <c r="A136" s="173">
        <f t="shared" si="5"/>
        <v>132</v>
      </c>
      <c r="B136" s="174"/>
      <c r="C136" s="175">
        <v>15</v>
      </c>
      <c r="D136" s="171"/>
      <c r="E136" s="176">
        <f t="shared" si="6"/>
        <v>5.5274999999999998E-2</v>
      </c>
    </row>
    <row r="137" spans="1:5" ht="13.5" customHeight="1" x14ac:dyDescent="0.25">
      <c r="A137" s="173">
        <f>1+A136</f>
        <v>133</v>
      </c>
      <c r="B137" s="174"/>
      <c r="C137" s="175">
        <v>18.100000000000001</v>
      </c>
      <c r="D137" s="171"/>
      <c r="E137" s="176">
        <f t="shared" si="6"/>
        <v>6.6698500000000008E-2</v>
      </c>
    </row>
    <row r="138" spans="1:5" ht="13.5" customHeight="1" x14ac:dyDescent="0.25">
      <c r="A138" s="173">
        <f t="shared" si="5"/>
        <v>134</v>
      </c>
      <c r="B138" s="174"/>
      <c r="C138" s="175">
        <v>14.9</v>
      </c>
      <c r="D138" s="171"/>
      <c r="E138" s="176">
        <f t="shared" si="6"/>
        <v>5.4906499999999997E-2</v>
      </c>
    </row>
    <row r="139" spans="1:5" ht="13.5" customHeight="1" x14ac:dyDescent="0.25">
      <c r="A139" s="173">
        <f t="shared" si="5"/>
        <v>135</v>
      </c>
      <c r="B139" s="177"/>
      <c r="C139" s="175">
        <v>17.899999999999999</v>
      </c>
      <c r="D139" s="171"/>
      <c r="E139" s="176">
        <f t="shared" si="6"/>
        <v>6.5961499999999992E-2</v>
      </c>
    </row>
    <row r="140" spans="1:5" ht="13.5" customHeight="1" x14ac:dyDescent="0.25">
      <c r="A140" s="173">
        <f t="shared" si="5"/>
        <v>136</v>
      </c>
      <c r="B140" s="174"/>
      <c r="C140" s="175">
        <v>15.5</v>
      </c>
      <c r="D140" s="171"/>
      <c r="E140" s="176">
        <f t="shared" si="6"/>
        <v>5.7117500000000002E-2</v>
      </c>
    </row>
    <row r="141" spans="1:5" ht="13.5" customHeight="1" x14ac:dyDescent="0.25">
      <c r="A141" s="173">
        <f t="shared" si="5"/>
        <v>137</v>
      </c>
      <c r="B141" s="174"/>
      <c r="C141" s="175">
        <v>17.899999999999999</v>
      </c>
      <c r="D141" s="171"/>
      <c r="E141" s="176">
        <f t="shared" si="6"/>
        <v>6.5961499999999992E-2</v>
      </c>
    </row>
    <row r="142" spans="1:5" ht="13.5" customHeight="1" x14ac:dyDescent="0.25">
      <c r="A142" s="173">
        <f t="shared" si="5"/>
        <v>138</v>
      </c>
      <c r="B142" s="174"/>
      <c r="C142" s="175">
        <v>16</v>
      </c>
      <c r="D142" s="180"/>
      <c r="E142" s="176">
        <f t="shared" si="6"/>
        <v>5.8959999999999999E-2</v>
      </c>
    </row>
    <row r="143" spans="1:5" ht="13.5" customHeight="1" x14ac:dyDescent="0.25">
      <c r="A143" s="173">
        <f t="shared" si="5"/>
        <v>139</v>
      </c>
      <c r="B143" s="174"/>
      <c r="C143" s="175">
        <v>18.3</v>
      </c>
      <c r="D143" s="171"/>
      <c r="E143" s="176">
        <f t="shared" si="6"/>
        <v>6.7435499999999995E-2</v>
      </c>
    </row>
    <row r="144" spans="1:5" ht="13.5" customHeight="1" x14ac:dyDescent="0.25">
      <c r="A144" s="173">
        <f t="shared" si="5"/>
        <v>140</v>
      </c>
      <c r="B144" s="174"/>
      <c r="C144" s="175">
        <v>15.4</v>
      </c>
      <c r="D144" s="171"/>
      <c r="E144" s="176">
        <f t="shared" si="6"/>
        <v>5.6749000000000001E-2</v>
      </c>
    </row>
    <row r="145" spans="1:5" ht="13.5" customHeight="1" x14ac:dyDescent="0.25">
      <c r="A145" s="173">
        <f t="shared" si="5"/>
        <v>141</v>
      </c>
      <c r="B145" s="174"/>
      <c r="C145" s="175">
        <v>17.100000000000001</v>
      </c>
      <c r="D145" s="171"/>
      <c r="E145" s="176">
        <f t="shared" si="6"/>
        <v>6.30135E-2</v>
      </c>
    </row>
    <row r="146" spans="1:5" ht="13.5" customHeight="1" x14ac:dyDescent="0.25">
      <c r="A146" s="173">
        <f t="shared" si="5"/>
        <v>142</v>
      </c>
      <c r="B146" s="177"/>
      <c r="C146" s="175">
        <v>14.2</v>
      </c>
      <c r="D146" s="171"/>
      <c r="E146" s="176">
        <f t="shared" si="6"/>
        <v>5.2326999999999999E-2</v>
      </c>
    </row>
    <row r="147" spans="1:5" ht="13.5" customHeight="1" x14ac:dyDescent="0.25">
      <c r="A147" s="173">
        <f t="shared" si="5"/>
        <v>143</v>
      </c>
      <c r="B147" s="174"/>
      <c r="C147" s="175">
        <v>18.2</v>
      </c>
      <c r="D147" s="171"/>
      <c r="E147" s="176">
        <f t="shared" si="6"/>
        <v>6.7067000000000002E-2</v>
      </c>
    </row>
    <row r="148" spans="1:5" ht="13.5" customHeight="1" x14ac:dyDescent="0.25">
      <c r="A148" s="173">
        <f t="shared" si="5"/>
        <v>144</v>
      </c>
      <c r="B148" s="174"/>
      <c r="C148" s="175">
        <v>15.3</v>
      </c>
      <c r="D148" s="171"/>
      <c r="E148" s="176">
        <f t="shared" si="6"/>
        <v>5.63805E-2</v>
      </c>
    </row>
    <row r="149" spans="1:5" ht="13.5" customHeight="1" x14ac:dyDescent="0.25">
      <c r="A149" s="173">
        <f t="shared" si="5"/>
        <v>145</v>
      </c>
      <c r="B149" s="174"/>
      <c r="C149" s="175">
        <v>18.5</v>
      </c>
      <c r="D149" s="171"/>
      <c r="E149" s="176">
        <f t="shared" si="6"/>
        <v>6.8172499999999997E-2</v>
      </c>
    </row>
    <row r="150" spans="1:5" ht="13.5" customHeight="1" x14ac:dyDescent="0.25">
      <c r="A150" s="173">
        <f t="shared" si="5"/>
        <v>146</v>
      </c>
      <c r="B150" s="174"/>
      <c r="C150" s="175">
        <v>16.399999999999999</v>
      </c>
      <c r="D150" s="171"/>
      <c r="E150" s="176">
        <f t="shared" si="6"/>
        <v>6.0433999999999995E-2</v>
      </c>
    </row>
    <row r="151" spans="1:5" ht="13.5" customHeight="1" x14ac:dyDescent="0.25">
      <c r="A151" s="173">
        <f t="shared" si="5"/>
        <v>147</v>
      </c>
      <c r="B151" s="174"/>
      <c r="C151" s="175">
        <v>18</v>
      </c>
      <c r="D151" s="171"/>
      <c r="E151" s="176">
        <f t="shared" si="6"/>
        <v>6.633E-2</v>
      </c>
    </row>
    <row r="152" spans="1:5" ht="13.5" customHeight="1" x14ac:dyDescent="0.25">
      <c r="A152" s="173">
        <f t="shared" si="5"/>
        <v>148</v>
      </c>
      <c r="B152" s="174"/>
      <c r="C152" s="175">
        <v>16</v>
      </c>
      <c r="D152" s="171"/>
      <c r="E152" s="176">
        <f t="shared" si="6"/>
        <v>5.8959999999999999E-2</v>
      </c>
    </row>
    <row r="153" spans="1:5" ht="13.5" customHeight="1" x14ac:dyDescent="0.25">
      <c r="A153" s="173">
        <f t="shared" si="5"/>
        <v>149</v>
      </c>
      <c r="B153" s="174"/>
      <c r="C153" s="175">
        <v>16.5</v>
      </c>
      <c r="D153" s="171"/>
      <c r="E153" s="176">
        <f t="shared" si="6"/>
        <v>6.0802499999999995E-2</v>
      </c>
    </row>
    <row r="154" spans="1:5" ht="13.5" customHeight="1" x14ac:dyDescent="0.25">
      <c r="A154" s="173">
        <f t="shared" si="5"/>
        <v>150</v>
      </c>
      <c r="B154" s="177"/>
      <c r="C154" s="175">
        <v>16</v>
      </c>
      <c r="D154" s="171"/>
      <c r="E154" s="176">
        <f t="shared" si="6"/>
        <v>5.8959999999999999E-2</v>
      </c>
    </row>
    <row r="155" spans="1:5" ht="13.5" customHeight="1" x14ac:dyDescent="0.25">
      <c r="A155" s="173">
        <f t="shared" si="5"/>
        <v>151</v>
      </c>
      <c r="B155" s="174"/>
      <c r="C155" s="175">
        <v>13.3</v>
      </c>
      <c r="D155" s="171"/>
      <c r="E155" s="176">
        <f t="shared" si="6"/>
        <v>4.9010499999999999E-2</v>
      </c>
    </row>
    <row r="156" spans="1:5" ht="13.5" customHeight="1" x14ac:dyDescent="0.25">
      <c r="A156" s="173">
        <f t="shared" si="5"/>
        <v>152</v>
      </c>
      <c r="B156" s="174"/>
      <c r="C156" s="175">
        <v>16</v>
      </c>
      <c r="D156" s="171"/>
      <c r="E156" s="176">
        <f t="shared" si="6"/>
        <v>5.8959999999999999E-2</v>
      </c>
    </row>
    <row r="157" spans="1:5" ht="13.5" customHeight="1" x14ac:dyDescent="0.25">
      <c r="A157" s="173">
        <f t="shared" si="5"/>
        <v>153</v>
      </c>
      <c r="B157" s="174"/>
      <c r="C157" s="175">
        <v>13.3</v>
      </c>
      <c r="D157" s="171"/>
      <c r="E157" s="176">
        <f t="shared" si="6"/>
        <v>4.9010499999999999E-2</v>
      </c>
    </row>
    <row r="158" spans="1:5" ht="13.5" customHeight="1" x14ac:dyDescent="0.25">
      <c r="A158" s="173">
        <f t="shared" si="5"/>
        <v>154</v>
      </c>
      <c r="B158" s="174"/>
      <c r="C158" s="175">
        <v>16.100000000000001</v>
      </c>
      <c r="D158" s="171"/>
      <c r="E158" s="176">
        <f t="shared" si="6"/>
        <v>5.9328500000000006E-2</v>
      </c>
    </row>
    <row r="159" spans="1:5" ht="13.5" customHeight="1" x14ac:dyDescent="0.25">
      <c r="A159" s="173">
        <f t="shared" si="5"/>
        <v>155</v>
      </c>
      <c r="B159" s="174"/>
      <c r="C159" s="175">
        <v>15.4</v>
      </c>
      <c r="D159" s="171"/>
      <c r="E159" s="176">
        <f t="shared" si="6"/>
        <v>5.6749000000000001E-2</v>
      </c>
    </row>
    <row r="160" spans="1:5" ht="13.5" customHeight="1" x14ac:dyDescent="0.25">
      <c r="A160" s="173">
        <f t="shared" si="5"/>
        <v>156</v>
      </c>
      <c r="B160" s="174"/>
      <c r="C160" s="175">
        <v>17.399999999999999</v>
      </c>
      <c r="D160" s="171"/>
      <c r="E160" s="176">
        <f t="shared" si="6"/>
        <v>6.4118999999999995E-2</v>
      </c>
    </row>
    <row r="161" spans="1:5" ht="13.5" customHeight="1" x14ac:dyDescent="0.25">
      <c r="A161" s="173">
        <f t="shared" si="5"/>
        <v>157</v>
      </c>
      <c r="B161" s="174"/>
      <c r="C161" s="175">
        <v>16</v>
      </c>
      <c r="D161" s="171"/>
      <c r="E161" s="176">
        <f t="shared" si="6"/>
        <v>5.8959999999999999E-2</v>
      </c>
    </row>
    <row r="162" spans="1:5" ht="13.5" customHeight="1" x14ac:dyDescent="0.25">
      <c r="A162" s="173">
        <f t="shared" si="5"/>
        <v>158</v>
      </c>
      <c r="B162" s="174"/>
      <c r="C162" s="175">
        <v>18.100000000000001</v>
      </c>
      <c r="D162" s="171"/>
      <c r="E162" s="176">
        <f t="shared" si="6"/>
        <v>6.6698500000000008E-2</v>
      </c>
    </row>
    <row r="163" spans="1:5" ht="13.5" customHeight="1" x14ac:dyDescent="0.25">
      <c r="A163" s="173">
        <f t="shared" si="5"/>
        <v>159</v>
      </c>
      <c r="B163" s="174"/>
      <c r="C163" s="175">
        <v>19.600000000000001</v>
      </c>
      <c r="D163" s="171"/>
      <c r="E163" s="176">
        <f t="shared" si="6"/>
        <v>7.2225999999999999E-2</v>
      </c>
    </row>
    <row r="164" spans="1:5" ht="13.5" customHeight="1" x14ac:dyDescent="0.25">
      <c r="A164" s="173">
        <f t="shared" si="5"/>
        <v>160</v>
      </c>
      <c r="B164" s="174"/>
      <c r="C164" s="175">
        <v>16.5</v>
      </c>
      <c r="D164" s="171"/>
      <c r="E164" s="176">
        <f t="shared" si="6"/>
        <v>6.0802499999999995E-2</v>
      </c>
    </row>
    <row r="165" spans="1:5" ht="13.5" customHeight="1" x14ac:dyDescent="0.25">
      <c r="A165" s="173">
        <f t="shared" ref="A165:A172" si="7">1+A164</f>
        <v>161</v>
      </c>
      <c r="B165" s="174"/>
      <c r="C165" s="175">
        <v>17.600000000000001</v>
      </c>
      <c r="D165" s="171"/>
      <c r="E165" s="176">
        <f t="shared" si="6"/>
        <v>6.4855999999999997E-2</v>
      </c>
    </row>
    <row r="166" spans="1:5" ht="13.5" customHeight="1" x14ac:dyDescent="0.25">
      <c r="A166" s="173">
        <f t="shared" si="7"/>
        <v>162</v>
      </c>
      <c r="B166" s="174"/>
      <c r="C166" s="175">
        <v>20</v>
      </c>
      <c r="D166" s="171"/>
      <c r="E166" s="176">
        <f t="shared" si="6"/>
        <v>7.3700000000000002E-2</v>
      </c>
    </row>
    <row r="167" spans="1:5" ht="13.5" customHeight="1" x14ac:dyDescent="0.25">
      <c r="A167" s="173">
        <f t="shared" si="7"/>
        <v>163</v>
      </c>
      <c r="B167" s="174"/>
      <c r="C167" s="175">
        <v>19.3</v>
      </c>
      <c r="D167" s="171"/>
      <c r="E167" s="176">
        <f t="shared" si="6"/>
        <v>7.1120500000000003E-2</v>
      </c>
    </row>
    <row r="168" spans="1:5" ht="13.5" customHeight="1" x14ac:dyDescent="0.25">
      <c r="A168" s="173">
        <f t="shared" si="7"/>
        <v>164</v>
      </c>
      <c r="B168" s="174"/>
      <c r="C168" s="175">
        <v>15.7</v>
      </c>
      <c r="D168" s="171"/>
      <c r="E168" s="176">
        <f t="shared" si="6"/>
        <v>5.7854499999999996E-2</v>
      </c>
    </row>
    <row r="169" spans="1:5" ht="13.5" customHeight="1" x14ac:dyDescent="0.25">
      <c r="A169" s="173">
        <f t="shared" si="7"/>
        <v>165</v>
      </c>
      <c r="B169" s="174"/>
      <c r="C169" s="175">
        <v>18.600000000000001</v>
      </c>
      <c r="D169" s="171"/>
      <c r="E169" s="176">
        <f t="shared" si="6"/>
        <v>6.8541000000000005E-2</v>
      </c>
    </row>
    <row r="170" spans="1:5" ht="13.5" customHeight="1" x14ac:dyDescent="0.25">
      <c r="A170" s="173">
        <f t="shared" si="7"/>
        <v>166</v>
      </c>
      <c r="B170" s="174"/>
      <c r="C170" s="175">
        <v>16.100000000000001</v>
      </c>
      <c r="D170" s="171"/>
      <c r="E170" s="176">
        <f t="shared" si="6"/>
        <v>5.9328500000000006E-2</v>
      </c>
    </row>
    <row r="171" spans="1:5" ht="13.5" customHeight="1" x14ac:dyDescent="0.25">
      <c r="A171" s="173">
        <f t="shared" si="7"/>
        <v>167</v>
      </c>
      <c r="B171" s="174"/>
      <c r="C171" s="175">
        <v>17.2</v>
      </c>
      <c r="D171" s="171"/>
      <c r="E171" s="176">
        <f t="shared" si="6"/>
        <v>6.3381999999999994E-2</v>
      </c>
    </row>
    <row r="172" spans="1:5" ht="13.5" customHeight="1" x14ac:dyDescent="0.25">
      <c r="A172" s="173">
        <f t="shared" si="7"/>
        <v>168</v>
      </c>
      <c r="B172" s="174"/>
      <c r="C172" s="175">
        <v>15.6</v>
      </c>
      <c r="D172" s="171"/>
      <c r="E172" s="176">
        <f t="shared" si="6"/>
        <v>5.7485999999999995E-2</v>
      </c>
    </row>
    <row r="173" spans="1:5" ht="13.5" customHeight="1" x14ac:dyDescent="0.25">
      <c r="A173" s="173">
        <f t="shared" ref="A173:A179" si="8">1+A172</f>
        <v>169</v>
      </c>
      <c r="B173" s="174"/>
      <c r="C173" s="175">
        <v>17.100000000000001</v>
      </c>
      <c r="D173" s="171"/>
      <c r="E173" s="176">
        <f t="shared" si="6"/>
        <v>6.30135E-2</v>
      </c>
    </row>
    <row r="174" spans="1:5" ht="13.5" customHeight="1" x14ac:dyDescent="0.25">
      <c r="A174" s="173">
        <f t="shared" si="8"/>
        <v>170</v>
      </c>
      <c r="B174" s="174"/>
      <c r="C174" s="175">
        <v>16.100000000000001</v>
      </c>
      <c r="D174" s="171"/>
      <c r="E174" s="176">
        <f t="shared" si="6"/>
        <v>5.9328500000000006E-2</v>
      </c>
    </row>
    <row r="175" spans="1:5" ht="13.5" customHeight="1" x14ac:dyDescent="0.25">
      <c r="A175" s="173">
        <f t="shared" si="8"/>
        <v>171</v>
      </c>
      <c r="B175" s="174"/>
      <c r="C175" s="175">
        <v>17.100000000000001</v>
      </c>
      <c r="D175" s="171"/>
      <c r="E175" s="176">
        <f t="shared" si="6"/>
        <v>6.30135E-2</v>
      </c>
    </row>
    <row r="176" spans="1:5" ht="13.5" customHeight="1" x14ac:dyDescent="0.25">
      <c r="A176" s="173">
        <f t="shared" si="8"/>
        <v>172</v>
      </c>
      <c r="B176" s="174"/>
      <c r="C176" s="175">
        <v>15.9</v>
      </c>
      <c r="D176" s="171"/>
      <c r="E176" s="176">
        <f t="shared" si="6"/>
        <v>5.8591499999999998E-2</v>
      </c>
    </row>
    <row r="177" spans="1:5" ht="13.5" customHeight="1" x14ac:dyDescent="0.25">
      <c r="A177" s="173">
        <f t="shared" si="8"/>
        <v>173</v>
      </c>
      <c r="B177" s="174"/>
      <c r="C177" s="175">
        <v>17.100000000000001</v>
      </c>
      <c r="D177" s="171"/>
      <c r="E177" s="176">
        <f t="shared" si="6"/>
        <v>6.30135E-2</v>
      </c>
    </row>
    <row r="178" spans="1:5" ht="13.5" customHeight="1" x14ac:dyDescent="0.25">
      <c r="A178" s="173">
        <f t="shared" si="8"/>
        <v>174</v>
      </c>
      <c r="B178" s="174"/>
      <c r="C178" s="175">
        <v>15.8</v>
      </c>
      <c r="D178" s="171"/>
      <c r="E178" s="176">
        <f t="shared" si="6"/>
        <v>5.8223000000000004E-2</v>
      </c>
    </row>
    <row r="179" spans="1:5" ht="13.5" customHeight="1" x14ac:dyDescent="0.25">
      <c r="A179" s="173">
        <f t="shared" si="8"/>
        <v>175</v>
      </c>
      <c r="B179" s="174"/>
      <c r="C179" s="175">
        <v>17.5</v>
      </c>
      <c r="D179" s="171"/>
      <c r="E179" s="176">
        <f t="shared" si="6"/>
        <v>6.4487500000000003E-2</v>
      </c>
    </row>
    <row r="180" spans="1:5" ht="13.5" customHeight="1" x14ac:dyDescent="0.25">
      <c r="A180" s="173">
        <f t="shared" ref="A180:A187" si="9">1+A179</f>
        <v>176</v>
      </c>
      <c r="B180" s="174"/>
      <c r="C180" s="175">
        <v>15.8</v>
      </c>
      <c r="D180" s="171"/>
      <c r="E180" s="176">
        <f t="shared" si="6"/>
        <v>5.8223000000000004E-2</v>
      </c>
    </row>
    <row r="181" spans="1:5" ht="13.5" customHeight="1" x14ac:dyDescent="0.25">
      <c r="A181" s="173">
        <f t="shared" si="9"/>
        <v>177</v>
      </c>
      <c r="B181" s="174"/>
      <c r="C181" s="175">
        <v>16.3</v>
      </c>
      <c r="D181" s="171"/>
      <c r="E181" s="176">
        <f t="shared" si="6"/>
        <v>6.0065500000000001E-2</v>
      </c>
    </row>
    <row r="182" spans="1:5" ht="13.5" customHeight="1" x14ac:dyDescent="0.25">
      <c r="A182" s="173">
        <f t="shared" si="9"/>
        <v>178</v>
      </c>
      <c r="B182" s="174"/>
      <c r="C182" s="175">
        <v>16</v>
      </c>
      <c r="D182" s="171"/>
      <c r="E182" s="176">
        <f t="shared" si="6"/>
        <v>5.8959999999999999E-2</v>
      </c>
    </row>
    <row r="183" spans="1:5" ht="13.5" customHeight="1" x14ac:dyDescent="0.25">
      <c r="A183" s="173">
        <f t="shared" si="9"/>
        <v>179</v>
      </c>
      <c r="B183" s="174"/>
      <c r="C183" s="175">
        <v>15.3</v>
      </c>
      <c r="D183" s="171"/>
      <c r="E183" s="176">
        <f t="shared" si="6"/>
        <v>5.63805E-2</v>
      </c>
    </row>
    <row r="184" spans="1:5" ht="13.5" customHeight="1" x14ac:dyDescent="0.25">
      <c r="A184" s="173">
        <f t="shared" si="9"/>
        <v>180</v>
      </c>
      <c r="B184" s="174"/>
      <c r="C184" s="175">
        <v>15.3</v>
      </c>
      <c r="D184" s="171"/>
      <c r="E184" s="176">
        <f t="shared" si="6"/>
        <v>5.63805E-2</v>
      </c>
    </row>
    <row r="185" spans="1:5" ht="13.5" customHeight="1" x14ac:dyDescent="0.25">
      <c r="A185" s="173">
        <f t="shared" si="9"/>
        <v>181</v>
      </c>
      <c r="B185" s="174"/>
      <c r="C185" s="175">
        <v>16.5</v>
      </c>
      <c r="D185" s="171"/>
      <c r="E185" s="176">
        <f t="shared" si="6"/>
        <v>6.0802499999999995E-2</v>
      </c>
    </row>
    <row r="186" spans="1:5" ht="13.5" customHeight="1" x14ac:dyDescent="0.25">
      <c r="A186" s="173">
        <f t="shared" si="9"/>
        <v>182</v>
      </c>
      <c r="B186" s="174"/>
      <c r="C186" s="175">
        <v>15</v>
      </c>
      <c r="D186" s="171"/>
      <c r="E186" s="176">
        <f t="shared" si="6"/>
        <v>5.5274999999999998E-2</v>
      </c>
    </row>
    <row r="187" spans="1:5" ht="13.5" customHeight="1" x14ac:dyDescent="0.25">
      <c r="A187" s="173">
        <f t="shared" si="9"/>
        <v>183</v>
      </c>
      <c r="B187" s="174"/>
      <c r="C187" s="175">
        <v>17.100000000000001</v>
      </c>
      <c r="D187" s="171"/>
      <c r="E187" s="176">
        <f t="shared" si="6"/>
        <v>6.30135E-2</v>
      </c>
    </row>
    <row r="188" spans="1:5" ht="13.5" customHeight="1" x14ac:dyDescent="0.25">
      <c r="A188" s="173">
        <f>1+A187</f>
        <v>184</v>
      </c>
      <c r="B188" s="174"/>
      <c r="C188" s="175">
        <v>15.8</v>
      </c>
      <c r="D188" s="171"/>
      <c r="E188" s="176">
        <f t="shared" si="6"/>
        <v>5.8223000000000004E-2</v>
      </c>
    </row>
    <row r="189" spans="1:5" ht="13.5" customHeight="1" x14ac:dyDescent="0.25">
      <c r="A189" s="173">
        <f t="shared" ref="A189:A196" si="10">1+A188</f>
        <v>185</v>
      </c>
      <c r="B189" s="174"/>
      <c r="C189" s="175">
        <v>16.5</v>
      </c>
      <c r="D189" s="171"/>
      <c r="E189" s="176">
        <f t="shared" si="6"/>
        <v>6.0802499999999995E-2</v>
      </c>
    </row>
    <row r="190" spans="1:5" ht="13.5" customHeight="1" x14ac:dyDescent="0.25">
      <c r="A190" s="173">
        <f t="shared" si="10"/>
        <v>186</v>
      </c>
      <c r="B190" s="174"/>
      <c r="C190" s="175">
        <v>15.8</v>
      </c>
      <c r="D190" s="171"/>
      <c r="E190" s="176">
        <f t="shared" si="6"/>
        <v>5.8223000000000004E-2</v>
      </c>
    </row>
    <row r="191" spans="1:5" ht="13.5" customHeight="1" x14ac:dyDescent="0.25">
      <c r="A191" s="173">
        <f t="shared" si="10"/>
        <v>187</v>
      </c>
      <c r="B191" s="174"/>
      <c r="C191" s="175">
        <v>16</v>
      </c>
      <c r="D191" s="171"/>
      <c r="E191" s="176">
        <f t="shared" si="6"/>
        <v>5.8959999999999999E-2</v>
      </c>
    </row>
    <row r="192" spans="1:5" ht="13.5" customHeight="1" x14ac:dyDescent="0.25">
      <c r="A192" s="173">
        <f t="shared" si="10"/>
        <v>188</v>
      </c>
      <c r="B192" s="174"/>
      <c r="C192" s="175">
        <v>16.600000000000001</v>
      </c>
      <c r="D192" s="171"/>
      <c r="E192" s="176">
        <f t="shared" si="6"/>
        <v>6.1171000000000003E-2</v>
      </c>
    </row>
    <row r="193" spans="1:5" ht="13.5" customHeight="1" x14ac:dyDescent="0.25">
      <c r="A193" s="173">
        <f t="shared" si="10"/>
        <v>189</v>
      </c>
      <c r="B193" s="174"/>
      <c r="C193" s="175">
        <v>16.100000000000001</v>
      </c>
      <c r="D193" s="171"/>
      <c r="E193" s="176">
        <f t="shared" si="6"/>
        <v>5.9328500000000006E-2</v>
      </c>
    </row>
    <row r="194" spans="1:5" ht="13.5" customHeight="1" x14ac:dyDescent="0.25">
      <c r="A194" s="173">
        <f t="shared" si="10"/>
        <v>190</v>
      </c>
      <c r="B194" s="174"/>
      <c r="C194" s="175">
        <v>16.7</v>
      </c>
      <c r="D194" s="171"/>
      <c r="E194" s="176">
        <f t="shared" si="6"/>
        <v>6.1539499999999997E-2</v>
      </c>
    </row>
    <row r="195" spans="1:5" ht="13.5" customHeight="1" x14ac:dyDescent="0.25">
      <c r="A195" s="173">
        <f t="shared" si="10"/>
        <v>191</v>
      </c>
      <c r="B195" s="174"/>
      <c r="C195" s="175">
        <v>18.2</v>
      </c>
      <c r="D195" s="171"/>
      <c r="E195" s="176">
        <f t="shared" si="6"/>
        <v>6.7067000000000002E-2</v>
      </c>
    </row>
    <row r="196" spans="1:5" ht="13.5" customHeight="1" x14ac:dyDescent="0.25">
      <c r="A196" s="173">
        <f t="shared" si="10"/>
        <v>192</v>
      </c>
      <c r="B196" s="174"/>
      <c r="C196" s="175">
        <v>15.9</v>
      </c>
      <c r="D196" s="171"/>
      <c r="E196" s="176">
        <f t="shared" si="6"/>
        <v>5.8591499999999998E-2</v>
      </c>
    </row>
    <row r="197" spans="1:5" ht="13.5" customHeight="1" x14ac:dyDescent="0.25">
      <c r="A197" s="173">
        <f>1+A196</f>
        <v>193</v>
      </c>
      <c r="B197" s="174"/>
      <c r="C197" s="175">
        <v>18.600000000000001</v>
      </c>
      <c r="D197" s="171"/>
      <c r="E197" s="176">
        <f t="shared" si="6"/>
        <v>6.8541000000000005E-2</v>
      </c>
    </row>
    <row r="198" spans="1:5" ht="13.5" customHeight="1" x14ac:dyDescent="0.25">
      <c r="A198" s="173">
        <f t="shared" ref="A198:A203" si="11">1+A197</f>
        <v>194</v>
      </c>
      <c r="B198" s="174"/>
      <c r="C198" s="175">
        <v>15.8</v>
      </c>
      <c r="D198" s="171"/>
      <c r="E198" s="176">
        <f t="shared" ref="E198:E205" si="12">C198*0.003685</f>
        <v>5.8223000000000004E-2</v>
      </c>
    </row>
    <row r="199" spans="1:5" ht="13.5" customHeight="1" x14ac:dyDescent="0.25">
      <c r="A199" s="173">
        <f t="shared" si="11"/>
        <v>195</v>
      </c>
      <c r="B199" s="174"/>
      <c r="C199" s="175">
        <v>17.399999999999999</v>
      </c>
      <c r="D199" s="171"/>
      <c r="E199" s="176">
        <f t="shared" si="12"/>
        <v>6.4118999999999995E-2</v>
      </c>
    </row>
    <row r="200" spans="1:5" ht="13.5" customHeight="1" x14ac:dyDescent="0.25">
      <c r="A200" s="173">
        <f t="shared" si="11"/>
        <v>196</v>
      </c>
      <c r="B200" s="174"/>
      <c r="C200" s="175">
        <v>15.7</v>
      </c>
      <c r="D200" s="171"/>
      <c r="E200" s="176">
        <f t="shared" si="12"/>
        <v>5.7854499999999996E-2</v>
      </c>
    </row>
    <row r="201" spans="1:5" ht="13.5" customHeight="1" x14ac:dyDescent="0.25">
      <c r="A201" s="173">
        <f t="shared" si="11"/>
        <v>197</v>
      </c>
      <c r="B201" s="177"/>
      <c r="C201" s="175">
        <v>16.899999999999999</v>
      </c>
      <c r="D201" s="171"/>
      <c r="E201" s="176">
        <f t="shared" si="12"/>
        <v>6.2276499999999992E-2</v>
      </c>
    </row>
    <row r="202" spans="1:5" ht="13.5" customHeight="1" x14ac:dyDescent="0.25">
      <c r="A202" s="173">
        <f t="shared" si="11"/>
        <v>198</v>
      </c>
      <c r="B202" s="174"/>
      <c r="C202" s="175">
        <v>16.100000000000001</v>
      </c>
      <c r="D202" s="171"/>
      <c r="E202" s="176">
        <f t="shared" si="12"/>
        <v>5.9328500000000006E-2</v>
      </c>
    </row>
    <row r="203" spans="1:5" ht="13.5" customHeight="1" x14ac:dyDescent="0.25">
      <c r="A203" s="173">
        <f t="shared" si="11"/>
        <v>199</v>
      </c>
      <c r="B203" s="174"/>
      <c r="C203" s="175">
        <v>16.2</v>
      </c>
      <c r="D203" s="171"/>
      <c r="E203" s="176">
        <f t="shared" si="12"/>
        <v>5.9696999999999993E-2</v>
      </c>
    </row>
    <row r="204" spans="1:5" ht="13.5" customHeight="1" x14ac:dyDescent="0.25">
      <c r="A204" s="173">
        <f>1+A203</f>
        <v>200</v>
      </c>
      <c r="B204" s="174"/>
      <c r="C204" s="175">
        <v>19</v>
      </c>
      <c r="D204" s="171"/>
      <c r="E204" s="176">
        <f t="shared" si="12"/>
        <v>7.0014999999999994E-2</v>
      </c>
    </row>
    <row r="205" spans="1:5" ht="16.5" customHeight="1" x14ac:dyDescent="0.3">
      <c r="A205" s="171"/>
      <c r="B205" s="181" t="s">
        <v>0</v>
      </c>
      <c r="C205" s="182">
        <f>SUM(C5:C204)</f>
        <v>3476.3000000000011</v>
      </c>
      <c r="D205" s="171"/>
      <c r="E205" s="176">
        <f t="shared" si="12"/>
        <v>12.810165500000004</v>
      </c>
    </row>
    <row r="208" spans="1:5" ht="63" x14ac:dyDescent="0.25">
      <c r="A208" s="183" t="s">
        <v>40</v>
      </c>
      <c r="B208" s="184" t="s">
        <v>41</v>
      </c>
      <c r="C208" s="185" t="s">
        <v>42</v>
      </c>
      <c r="D208" s="185" t="s">
        <v>43</v>
      </c>
      <c r="E208" s="185" t="s">
        <v>1061</v>
      </c>
    </row>
    <row r="209" spans="1:6" ht="18.75" x14ac:dyDescent="0.3">
      <c r="A209" s="186">
        <v>1902719</v>
      </c>
      <c r="B209" s="187"/>
      <c r="C209" s="188">
        <v>349.99599999999998</v>
      </c>
      <c r="D209" s="188">
        <v>374.30500000000001</v>
      </c>
      <c r="E209" s="189">
        <f>D209-C209</f>
        <v>24.309000000000026</v>
      </c>
      <c r="F209" s="190">
        <v>56.433</v>
      </c>
    </row>
    <row r="210" spans="1:6" ht="15.75" x14ac:dyDescent="0.25">
      <c r="A210" s="191"/>
      <c r="B210" s="192"/>
      <c r="C210" s="193"/>
      <c r="D210" s="193"/>
      <c r="E210" s="193"/>
    </row>
    <row r="211" spans="1:6" ht="20.25" customHeight="1" x14ac:dyDescent="0.3">
      <c r="A211" s="194" t="s">
        <v>46</v>
      </c>
      <c r="B211" s="194"/>
      <c r="C211" s="194"/>
      <c r="D211" s="194"/>
      <c r="E211" s="195">
        <f>C205</f>
        <v>3476.3000000000011</v>
      </c>
    </row>
    <row r="212" spans="1:6" ht="20.25" customHeight="1" x14ac:dyDescent="0.3">
      <c r="A212" s="194" t="s">
        <v>584</v>
      </c>
      <c r="B212" s="194"/>
      <c r="C212" s="194"/>
      <c r="D212" s="194"/>
      <c r="E212" s="195">
        <f>2983.1+137.6</f>
        <v>3120.7</v>
      </c>
    </row>
    <row r="213" spans="1:6" ht="28.5" customHeight="1" x14ac:dyDescent="0.3">
      <c r="A213" s="196" t="s">
        <v>44</v>
      </c>
      <c r="B213" s="196"/>
      <c r="C213" s="196"/>
      <c r="D213" s="196"/>
      <c r="E213" s="197">
        <f>E209/(E211+E212)</f>
        <v>3.6848567530695805E-3</v>
      </c>
    </row>
    <row r="214" spans="1:6" ht="28.5" customHeight="1" x14ac:dyDescent="0.3">
      <c r="A214" s="198" t="s">
        <v>565</v>
      </c>
      <c r="B214" s="198"/>
      <c r="C214" s="198"/>
      <c r="D214" s="198"/>
      <c r="E214" s="199">
        <v>2367.38</v>
      </c>
    </row>
    <row r="215" spans="1:6" ht="28.5" customHeight="1" x14ac:dyDescent="0.3">
      <c r="A215" s="200" t="s">
        <v>45</v>
      </c>
      <c r="B215" s="200"/>
      <c r="C215" s="200"/>
      <c r="D215" s="200"/>
      <c r="E215" s="201">
        <f>E213*E214</f>
        <v>8.7234561800818646</v>
      </c>
    </row>
  </sheetData>
  <autoFilter ref="A4:E204"/>
  <mergeCells count="6">
    <mergeCell ref="B1:E1"/>
    <mergeCell ref="A211:D211"/>
    <mergeCell ref="A213:D213"/>
    <mergeCell ref="A215:D215"/>
    <mergeCell ref="A212:D212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"/>
  <sheetViews>
    <sheetView workbookViewId="0">
      <selection activeCell="A10" sqref="A10:XFD12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0"/>
      <c r="B1" s="163"/>
      <c r="C1" s="163"/>
      <c r="D1" s="163"/>
      <c r="E1" s="163"/>
      <c r="F1" s="163"/>
      <c r="G1" s="11"/>
      <c r="H1" s="12"/>
      <c r="I1" s="12"/>
    </row>
    <row r="2" spans="1:9" ht="18.75" x14ac:dyDescent="0.3">
      <c r="A2" s="10"/>
      <c r="B2" s="164" t="s">
        <v>1071</v>
      </c>
      <c r="C2" s="164"/>
      <c r="D2" s="164"/>
      <c r="E2" s="164"/>
      <c r="F2" s="164"/>
      <c r="G2" s="164"/>
      <c r="H2" s="164"/>
      <c r="I2" s="164"/>
    </row>
    <row r="3" spans="1:9" ht="18.75" x14ac:dyDescent="0.3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65" t="s">
        <v>26</v>
      </c>
      <c r="B4" s="165"/>
      <c r="C4" s="165"/>
      <c r="D4" s="165"/>
      <c r="E4" s="14" t="s">
        <v>27</v>
      </c>
      <c r="F4" s="14" t="s">
        <v>28</v>
      </c>
      <c r="G4" s="14" t="s">
        <v>29</v>
      </c>
      <c r="H4" s="23" t="s">
        <v>30</v>
      </c>
      <c r="I4" s="15" t="s">
        <v>31</v>
      </c>
    </row>
    <row r="5" spans="1:9" ht="15.75" x14ac:dyDescent="0.25">
      <c r="A5" s="166" t="s">
        <v>25</v>
      </c>
      <c r="B5" s="166"/>
      <c r="C5" s="166"/>
      <c r="D5" s="166"/>
      <c r="E5" s="71">
        <v>30879.3</v>
      </c>
      <c r="F5" s="17">
        <v>866.1</v>
      </c>
      <c r="G5" s="17">
        <f>66.92</f>
        <v>66.92</v>
      </c>
      <c r="H5" s="19">
        <f>F5*G5</f>
        <v>57959.412000000004</v>
      </c>
      <c r="I5" s="21">
        <f>H5/E5</f>
        <v>1.8769665115465701</v>
      </c>
    </row>
    <row r="6" spans="1:9" ht="15.75" x14ac:dyDescent="0.25">
      <c r="A6" s="166" t="s">
        <v>1077</v>
      </c>
      <c r="B6" s="166"/>
      <c r="C6" s="166"/>
      <c r="D6" s="166"/>
      <c r="E6" s="71">
        <v>30879.3</v>
      </c>
      <c r="F6" s="17">
        <v>866.1</v>
      </c>
      <c r="G6" s="109">
        <f>33.46-4.4</f>
        <v>29.060000000000002</v>
      </c>
      <c r="H6" s="19">
        <f>F6*G6</f>
        <v>25168.866000000002</v>
      </c>
      <c r="I6" s="21">
        <f>H6/E6</f>
        <v>0.81507242715994221</v>
      </c>
    </row>
    <row r="7" spans="1:9" ht="20.25" x14ac:dyDescent="0.3">
      <c r="A7" s="162" t="s">
        <v>32</v>
      </c>
      <c r="B7" s="162"/>
      <c r="C7" s="162"/>
      <c r="D7" s="162"/>
      <c r="E7" s="18"/>
      <c r="F7" s="16"/>
      <c r="G7" s="16"/>
      <c r="H7" s="20">
        <f>SUM(H5:H6)</f>
        <v>83128.278000000006</v>
      </c>
      <c r="I7" s="22">
        <f>SUM(I5:I6)</f>
        <v>2.6920389387065122</v>
      </c>
    </row>
    <row r="8" spans="1:9" ht="18.75" x14ac:dyDescent="0.3">
      <c r="A8" s="10"/>
      <c r="B8" s="10"/>
      <c r="C8" s="10"/>
      <c r="D8" s="10"/>
      <c r="E8" s="10"/>
      <c r="F8" s="10"/>
      <c r="G8" s="10"/>
      <c r="H8" s="10"/>
      <c r="I8" s="10"/>
    </row>
    <row r="9" spans="1:9" ht="18.75" x14ac:dyDescent="0.3">
      <c r="A9" s="10"/>
      <c r="B9" s="11"/>
      <c r="C9" s="10"/>
      <c r="D9" s="13"/>
      <c r="E9" s="10"/>
      <c r="F9" s="10"/>
      <c r="G9" s="10"/>
      <c r="H9" s="10"/>
      <c r="I9" s="10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2"/>
  <sheetViews>
    <sheetView topLeftCell="A37" workbookViewId="0">
      <selection activeCell="A53" sqref="A53:XFD54"/>
    </sheetView>
  </sheetViews>
  <sheetFormatPr defaultRowHeight="15" x14ac:dyDescent="0.25"/>
  <cols>
    <col min="1" max="1" width="11.85546875" customWidth="1"/>
    <col min="2" max="2" width="12" customWidth="1"/>
    <col min="3" max="3" width="13.5703125" customWidth="1"/>
    <col min="4" max="4" width="17.5703125" customWidth="1"/>
  </cols>
  <sheetData>
    <row r="1" spans="1:4" x14ac:dyDescent="0.25">
      <c r="B1" s="9" t="s">
        <v>1072</v>
      </c>
    </row>
    <row r="2" spans="1:4" x14ac:dyDescent="0.25">
      <c r="B2" s="9" t="s">
        <v>590</v>
      </c>
    </row>
    <row r="3" spans="1:4" x14ac:dyDescent="0.25">
      <c r="B3" s="9"/>
    </row>
    <row r="4" spans="1:4" ht="30" x14ac:dyDescent="0.25">
      <c r="A4" s="8"/>
      <c r="B4" s="24" t="s">
        <v>591</v>
      </c>
      <c r="C4" s="24" t="s">
        <v>592</v>
      </c>
      <c r="D4" s="24" t="s">
        <v>558</v>
      </c>
    </row>
    <row r="5" spans="1:4" x14ac:dyDescent="0.25">
      <c r="A5" s="62" t="s">
        <v>593</v>
      </c>
      <c r="B5" s="63">
        <v>10</v>
      </c>
      <c r="C5" s="63">
        <v>8000</v>
      </c>
      <c r="D5" s="63">
        <f>B5*C5</f>
        <v>80000</v>
      </c>
    </row>
    <row r="6" spans="1:4" x14ac:dyDescent="0.25">
      <c r="A6" s="64"/>
      <c r="B6" s="65"/>
      <c r="C6" s="65"/>
      <c r="D6" s="65"/>
    </row>
    <row r="7" spans="1:4" x14ac:dyDescent="0.25">
      <c r="A7" s="66" t="s">
        <v>1064</v>
      </c>
      <c r="B7" s="67"/>
      <c r="C7" s="67"/>
      <c r="D7" s="67"/>
    </row>
    <row r="8" spans="1:4" x14ac:dyDescent="0.25">
      <c r="A8" s="62" t="s">
        <v>595</v>
      </c>
      <c r="B8" s="62" t="s">
        <v>596</v>
      </c>
      <c r="C8" s="62" t="s">
        <v>597</v>
      </c>
      <c r="D8" s="62" t="s">
        <v>598</v>
      </c>
    </row>
    <row r="9" spans="1:4" x14ac:dyDescent="0.25">
      <c r="A9" s="62">
        <v>396</v>
      </c>
      <c r="B9" s="63">
        <v>24</v>
      </c>
      <c r="C9" s="63">
        <v>50</v>
      </c>
      <c r="D9" s="63">
        <f t="shared" ref="D9:D14" si="0">B9*C9</f>
        <v>1200</v>
      </c>
    </row>
    <row r="10" spans="1:4" x14ac:dyDescent="0.25">
      <c r="A10" s="62">
        <v>381</v>
      </c>
      <c r="B10" s="63">
        <v>8</v>
      </c>
      <c r="C10" s="63">
        <v>50</v>
      </c>
      <c r="D10" s="63">
        <f t="shared" si="0"/>
        <v>400</v>
      </c>
    </row>
    <row r="11" spans="1:4" x14ac:dyDescent="0.25">
      <c r="A11" s="62">
        <v>214</v>
      </c>
      <c r="B11" s="63">
        <v>10</v>
      </c>
      <c r="C11" s="63">
        <v>50</v>
      </c>
      <c r="D11" s="63">
        <f t="shared" si="0"/>
        <v>500</v>
      </c>
    </row>
    <row r="12" spans="1:4" x14ac:dyDescent="0.25">
      <c r="A12" s="62">
        <v>89</v>
      </c>
      <c r="B12" s="63">
        <v>8</v>
      </c>
      <c r="C12" s="63">
        <v>50</v>
      </c>
      <c r="D12" s="63">
        <f t="shared" si="0"/>
        <v>400</v>
      </c>
    </row>
    <row r="13" spans="1:4" x14ac:dyDescent="0.25">
      <c r="A13" s="62">
        <v>506</v>
      </c>
      <c r="B13" s="63">
        <v>10</v>
      </c>
      <c r="C13" s="63">
        <v>50</v>
      </c>
      <c r="D13" s="63">
        <f t="shared" si="0"/>
        <v>500</v>
      </c>
    </row>
    <row r="14" spans="1:4" x14ac:dyDescent="0.25">
      <c r="A14" s="62">
        <v>48</v>
      </c>
      <c r="B14" s="63">
        <v>10</v>
      </c>
      <c r="C14" s="63">
        <v>50</v>
      </c>
      <c r="D14" s="63">
        <f t="shared" si="0"/>
        <v>500</v>
      </c>
    </row>
    <row r="15" spans="1:4" x14ac:dyDescent="0.25">
      <c r="A15" s="66"/>
      <c r="B15" s="9"/>
      <c r="D15" s="68">
        <f>SUM(D9:D14)</f>
        <v>3500</v>
      </c>
    </row>
    <row r="16" spans="1:4" x14ac:dyDescent="0.25">
      <c r="A16" s="66"/>
      <c r="B16" s="9"/>
      <c r="D16" s="68"/>
    </row>
    <row r="17" spans="1:4" x14ac:dyDescent="0.25">
      <c r="A17" s="66"/>
      <c r="B17" s="9"/>
      <c r="D17" s="68"/>
    </row>
    <row r="18" spans="1:4" x14ac:dyDescent="0.25">
      <c r="A18" s="9" t="s">
        <v>594</v>
      </c>
      <c r="B18" s="9"/>
      <c r="D18" s="68"/>
    </row>
    <row r="20" spans="1:4" x14ac:dyDescent="0.25">
      <c r="A20" s="62" t="s">
        <v>595</v>
      </c>
      <c r="B20" s="62" t="s">
        <v>596</v>
      </c>
      <c r="C20" s="62" t="s">
        <v>597</v>
      </c>
      <c r="D20" s="62" t="s">
        <v>598</v>
      </c>
    </row>
    <row r="21" spans="1:4" x14ac:dyDescent="0.25">
      <c r="A21" s="103">
        <v>45</v>
      </c>
      <c r="B21" s="103">
        <v>50</v>
      </c>
      <c r="C21" s="103">
        <v>50</v>
      </c>
      <c r="D21" s="106">
        <f t="shared" ref="D21:D48" si="1">B21*C21</f>
        <v>2500</v>
      </c>
    </row>
    <row r="22" spans="1:4" x14ac:dyDescent="0.25">
      <c r="A22" s="8">
        <v>54</v>
      </c>
      <c r="B22" s="8">
        <v>5</v>
      </c>
      <c r="C22" s="8">
        <v>50</v>
      </c>
      <c r="D22" s="104">
        <f t="shared" si="1"/>
        <v>250</v>
      </c>
    </row>
    <row r="23" spans="1:4" x14ac:dyDescent="0.25">
      <c r="A23" s="8">
        <v>58</v>
      </c>
      <c r="B23" s="8">
        <v>5</v>
      </c>
      <c r="C23" s="8">
        <v>50</v>
      </c>
      <c r="D23" s="104">
        <f t="shared" si="1"/>
        <v>250</v>
      </c>
    </row>
    <row r="24" spans="1:4" x14ac:dyDescent="0.25">
      <c r="A24" s="8">
        <v>74</v>
      </c>
      <c r="B24" s="8">
        <f>9+20</f>
        <v>29</v>
      </c>
      <c r="C24" s="8">
        <v>50</v>
      </c>
      <c r="D24" s="104">
        <f t="shared" si="1"/>
        <v>1450</v>
      </c>
    </row>
    <row r="25" spans="1:4" x14ac:dyDescent="0.25">
      <c r="A25" s="8">
        <v>84</v>
      </c>
      <c r="B25" s="8">
        <v>22</v>
      </c>
      <c r="C25" s="8">
        <v>50</v>
      </c>
      <c r="D25" s="104">
        <f t="shared" si="1"/>
        <v>1100</v>
      </c>
    </row>
    <row r="26" spans="1:4" x14ac:dyDescent="0.25">
      <c r="A26" s="8">
        <v>114</v>
      </c>
      <c r="B26" s="8">
        <v>5</v>
      </c>
      <c r="C26" s="8">
        <v>50</v>
      </c>
      <c r="D26" s="104">
        <f t="shared" si="1"/>
        <v>250</v>
      </c>
    </row>
    <row r="27" spans="1:4" x14ac:dyDescent="0.25">
      <c r="A27" s="8">
        <v>123</v>
      </c>
      <c r="B27" s="8">
        <v>10</v>
      </c>
      <c r="C27" s="8">
        <v>50</v>
      </c>
      <c r="D27" s="104">
        <f t="shared" si="1"/>
        <v>500</v>
      </c>
    </row>
    <row r="28" spans="1:4" x14ac:dyDescent="0.25">
      <c r="A28" s="8">
        <v>150</v>
      </c>
      <c r="B28" s="8">
        <v>6</v>
      </c>
      <c r="C28" s="8">
        <v>50</v>
      </c>
      <c r="D28" s="104">
        <f t="shared" si="1"/>
        <v>300</v>
      </c>
    </row>
    <row r="29" spans="1:4" x14ac:dyDescent="0.25">
      <c r="A29" s="8">
        <v>154</v>
      </c>
      <c r="B29" s="8">
        <v>6</v>
      </c>
      <c r="C29" s="8">
        <v>50</v>
      </c>
      <c r="D29" s="104">
        <f t="shared" si="1"/>
        <v>300</v>
      </c>
    </row>
    <row r="30" spans="1:4" x14ac:dyDescent="0.25">
      <c r="A30" s="8">
        <v>184</v>
      </c>
      <c r="B30" s="8">
        <v>15</v>
      </c>
      <c r="C30" s="8">
        <v>50</v>
      </c>
      <c r="D30" s="104">
        <f t="shared" si="1"/>
        <v>750</v>
      </c>
    </row>
    <row r="31" spans="1:4" x14ac:dyDescent="0.25">
      <c r="A31" s="8">
        <v>209</v>
      </c>
      <c r="B31" s="8">
        <v>17</v>
      </c>
      <c r="C31" s="8">
        <v>50</v>
      </c>
      <c r="D31" s="104">
        <f t="shared" si="1"/>
        <v>850</v>
      </c>
    </row>
    <row r="32" spans="1:4" x14ac:dyDescent="0.25">
      <c r="A32" s="8">
        <v>213</v>
      </c>
      <c r="B32" s="8">
        <v>28</v>
      </c>
      <c r="C32" s="8">
        <v>50</v>
      </c>
      <c r="D32" s="104">
        <f t="shared" si="1"/>
        <v>1400</v>
      </c>
    </row>
    <row r="33" spans="1:4" x14ac:dyDescent="0.25">
      <c r="A33" s="8">
        <v>217</v>
      </c>
      <c r="B33" s="8">
        <v>11</v>
      </c>
      <c r="C33" s="8">
        <v>50</v>
      </c>
      <c r="D33" s="104">
        <f t="shared" si="1"/>
        <v>550</v>
      </c>
    </row>
    <row r="34" spans="1:4" x14ac:dyDescent="0.25">
      <c r="A34" s="8">
        <v>219</v>
      </c>
      <c r="B34" s="8">
        <f>20+16+35+27+20+10</f>
        <v>128</v>
      </c>
      <c r="C34" s="8">
        <v>50</v>
      </c>
      <c r="D34" s="104">
        <f t="shared" si="1"/>
        <v>6400</v>
      </c>
    </row>
    <row r="35" spans="1:4" x14ac:dyDescent="0.25">
      <c r="A35" s="8">
        <v>222</v>
      </c>
      <c r="B35" s="8">
        <v>16</v>
      </c>
      <c r="C35" s="8">
        <v>50</v>
      </c>
      <c r="D35" s="104">
        <f t="shared" si="1"/>
        <v>800</v>
      </c>
    </row>
    <row r="36" spans="1:4" x14ac:dyDescent="0.25">
      <c r="A36" s="8">
        <v>255</v>
      </c>
      <c r="B36" s="8">
        <v>16</v>
      </c>
      <c r="C36" s="8">
        <v>50</v>
      </c>
      <c r="D36" s="104">
        <f t="shared" si="1"/>
        <v>800</v>
      </c>
    </row>
    <row r="37" spans="1:4" x14ac:dyDescent="0.25">
      <c r="A37" s="8">
        <v>296</v>
      </c>
      <c r="B37" s="8">
        <v>21</v>
      </c>
      <c r="C37" s="8">
        <v>50</v>
      </c>
      <c r="D37" s="104">
        <f t="shared" si="1"/>
        <v>1050</v>
      </c>
    </row>
    <row r="38" spans="1:4" x14ac:dyDescent="0.25">
      <c r="A38" s="8">
        <v>315</v>
      </c>
      <c r="B38" s="8">
        <v>60</v>
      </c>
      <c r="C38" s="8">
        <v>50</v>
      </c>
      <c r="D38" s="104">
        <f t="shared" si="1"/>
        <v>3000</v>
      </c>
    </row>
    <row r="39" spans="1:4" x14ac:dyDescent="0.25">
      <c r="A39" s="8">
        <v>324</v>
      </c>
      <c r="B39" s="8">
        <v>35</v>
      </c>
      <c r="C39" s="8">
        <v>50</v>
      </c>
      <c r="D39" s="104">
        <f t="shared" si="1"/>
        <v>1750</v>
      </c>
    </row>
    <row r="40" spans="1:4" x14ac:dyDescent="0.25">
      <c r="A40" s="8">
        <v>338</v>
      </c>
      <c r="B40" s="8">
        <v>8</v>
      </c>
      <c r="C40" s="8">
        <v>50</v>
      </c>
      <c r="D40" s="104">
        <f t="shared" si="1"/>
        <v>400</v>
      </c>
    </row>
    <row r="41" spans="1:4" x14ac:dyDescent="0.25">
      <c r="A41" s="8">
        <v>362</v>
      </c>
      <c r="B41" s="8">
        <v>16</v>
      </c>
      <c r="C41" s="8">
        <v>50</v>
      </c>
      <c r="D41" s="104">
        <f t="shared" si="1"/>
        <v>800</v>
      </c>
    </row>
    <row r="42" spans="1:4" x14ac:dyDescent="0.25">
      <c r="A42" s="8">
        <v>364</v>
      </c>
      <c r="B42" s="8">
        <v>20</v>
      </c>
      <c r="C42" s="8">
        <v>50</v>
      </c>
      <c r="D42" s="104">
        <f t="shared" si="1"/>
        <v>1000</v>
      </c>
    </row>
    <row r="43" spans="1:4" x14ac:dyDescent="0.25">
      <c r="A43" s="8">
        <v>379</v>
      </c>
      <c r="B43" s="8">
        <v>20</v>
      </c>
      <c r="C43" s="8">
        <v>50</v>
      </c>
      <c r="D43" s="104">
        <f t="shared" si="1"/>
        <v>1000</v>
      </c>
    </row>
    <row r="44" spans="1:4" x14ac:dyDescent="0.25">
      <c r="A44" s="8">
        <v>417</v>
      </c>
      <c r="B44" s="8">
        <v>46</v>
      </c>
      <c r="C44" s="8">
        <v>50</v>
      </c>
      <c r="D44" s="104">
        <f t="shared" si="1"/>
        <v>2300</v>
      </c>
    </row>
    <row r="45" spans="1:4" x14ac:dyDescent="0.25">
      <c r="A45" s="8">
        <v>431</v>
      </c>
      <c r="B45" s="8">
        <v>2</v>
      </c>
      <c r="C45" s="8">
        <v>50</v>
      </c>
      <c r="D45" s="104">
        <f t="shared" si="1"/>
        <v>100</v>
      </c>
    </row>
    <row r="46" spans="1:4" x14ac:dyDescent="0.25">
      <c r="A46" s="8">
        <v>456</v>
      </c>
      <c r="B46" s="8">
        <f>20+5</f>
        <v>25</v>
      </c>
      <c r="C46" s="8">
        <v>50</v>
      </c>
      <c r="D46" s="104">
        <f t="shared" si="1"/>
        <v>1250</v>
      </c>
    </row>
    <row r="47" spans="1:4" x14ac:dyDescent="0.25">
      <c r="A47" s="8">
        <v>477</v>
      </c>
      <c r="B47" s="8">
        <f>15+20</f>
        <v>35</v>
      </c>
      <c r="C47" s="8">
        <v>50</v>
      </c>
      <c r="D47" s="104">
        <f t="shared" si="1"/>
        <v>1750</v>
      </c>
    </row>
    <row r="48" spans="1:4" x14ac:dyDescent="0.25">
      <c r="A48" s="8">
        <v>489</v>
      </c>
      <c r="B48" s="8">
        <v>20</v>
      </c>
      <c r="C48" s="8">
        <v>50</v>
      </c>
      <c r="D48" s="104">
        <f t="shared" si="1"/>
        <v>1000</v>
      </c>
    </row>
    <row r="49" spans="1:4" x14ac:dyDescent="0.25">
      <c r="A49" s="9" t="s">
        <v>1063</v>
      </c>
      <c r="B49" s="110">
        <v>677</v>
      </c>
      <c r="D49" s="107">
        <f>SUM(D22:D48)</f>
        <v>31350</v>
      </c>
    </row>
    <row r="50" spans="1:4" x14ac:dyDescent="0.25">
      <c r="D50" s="105"/>
    </row>
    <row r="51" spans="1:4" x14ac:dyDescent="0.25">
      <c r="A51" t="s">
        <v>1076</v>
      </c>
      <c r="D51" s="105">
        <f>D5-D15-D49</f>
        <v>45150</v>
      </c>
    </row>
    <row r="52" spans="1:4" x14ac:dyDescent="0.25">
      <c r="A52" t="s">
        <v>6</v>
      </c>
      <c r="D52" s="108">
        <f>D51/8000*9.24</f>
        <v>52.148249999999997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Справка</vt:lpstr>
      <vt:lpstr>ТЭ МЖД</vt:lpstr>
      <vt:lpstr>ТЭ паркинг</vt:lpstr>
      <vt:lpstr>ТКО</vt:lpstr>
      <vt:lpstr>ВСМ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2021-06-24T06:30:35Z</dcterms:modified>
</cp:coreProperties>
</file>